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2.2.a.1 - Architektonic..." sheetId="2" r:id="rId2"/>
    <sheet name="D.2.2.a.2 - Umělé osvětle..." sheetId="3" r:id="rId3"/>
    <sheet name="PS 01 - Zabezpečovací zař..." sheetId="4" r:id="rId4"/>
    <sheet name="PS 02 - Sdělovací zařízení" sheetId="5" r:id="rId5"/>
    <sheet name="SO 02 - Nové zpevněné plochy" sheetId="6" r:id="rId6"/>
    <sheet name="SO 03 - Odstranění  žumpy" sheetId="7" r:id="rId7"/>
    <sheet name="VRN - Vedlejší rozpočtové..." sheetId="8" r:id="rId8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'D.2.2.a.1 - Architektonic...'!$C$142:$K$776</definedName>
    <definedName name="_xlnm.Print_Area" localSheetId="1">'D.2.2.a.1 - Architektonic...'!$C$4:$J$76,'D.2.2.a.1 - Architektonic...'!$C$82:$J$122,'D.2.2.a.1 - Architektonic...'!$C$128:$K$776</definedName>
    <definedName name="_xlnm.Print_Titles" localSheetId="1">'D.2.2.a.1 - Architektonic...'!$142:$142</definedName>
    <definedName name="_xlnm._FilterDatabase" localSheetId="2" hidden="1">'D.2.2.a.2 - Umělé osvětle...'!$C$124:$K$249</definedName>
    <definedName name="_xlnm.Print_Area" localSheetId="2">'D.2.2.a.2 - Umělé osvětle...'!$C$4:$J$76,'D.2.2.a.2 - Umělé osvětle...'!$C$82:$J$104,'D.2.2.a.2 - Umělé osvětle...'!$C$110:$K$249</definedName>
    <definedName name="_xlnm.Print_Titles" localSheetId="2">'D.2.2.a.2 - Umělé osvětle...'!$124:$124</definedName>
    <definedName name="_xlnm._FilterDatabase" localSheetId="3" hidden="1">'PS 01 - Zabezpečovací zař...'!$C$121:$K$214</definedName>
    <definedName name="_xlnm.Print_Area" localSheetId="3">'PS 01 - Zabezpečovací zař...'!$C$4:$J$76,'PS 01 - Zabezpečovací zař...'!$C$82:$J$103,'PS 01 - Zabezpečovací zař...'!$C$109:$K$214</definedName>
    <definedName name="_xlnm.Print_Titles" localSheetId="3">'PS 01 - Zabezpečovací zař...'!$121:$121</definedName>
    <definedName name="_xlnm._FilterDatabase" localSheetId="4" hidden="1">'PS 02 - Sdělovací zařízení'!$C$122:$K$202</definedName>
    <definedName name="_xlnm.Print_Area" localSheetId="4">'PS 02 - Sdělovací zařízení'!$C$4:$J$76,'PS 02 - Sdělovací zařízení'!$C$82:$J$104,'PS 02 - Sdělovací zařízení'!$C$110:$K$202</definedName>
    <definedName name="_xlnm.Print_Titles" localSheetId="4">'PS 02 - Sdělovací zařízení'!$122:$122</definedName>
    <definedName name="_xlnm._FilterDatabase" localSheetId="5" hidden="1">'SO 02 - Nové zpevněné plochy'!$C$123:$K$275</definedName>
    <definedName name="_xlnm.Print_Area" localSheetId="5">'SO 02 - Nové zpevněné plochy'!$C$4:$J$76,'SO 02 - Nové zpevněné plochy'!$C$82:$J$105,'SO 02 - Nové zpevněné plochy'!$C$111:$K$275</definedName>
    <definedName name="_xlnm.Print_Titles" localSheetId="5">'SO 02 - Nové zpevněné plochy'!$123:$123</definedName>
    <definedName name="_xlnm._FilterDatabase" localSheetId="6" hidden="1">'SO 03 - Odstranění  žumpy'!$C$121:$K$202</definedName>
    <definedName name="_xlnm.Print_Area" localSheetId="6">'SO 03 - Odstranění  žumpy'!$C$4:$J$76,'SO 03 - Odstranění  žumpy'!$C$82:$J$103,'SO 03 - Odstranění  žumpy'!$C$109:$K$202</definedName>
    <definedName name="_xlnm.Print_Titles" localSheetId="6">'SO 03 - Odstranění  žumpy'!$121:$121</definedName>
    <definedName name="_xlnm._FilterDatabase" localSheetId="7" hidden="1">'VRN - Vedlejší rozpočtové...'!$C$122:$K$145</definedName>
    <definedName name="_xlnm.Print_Area" localSheetId="7">'VRN - Vedlejší rozpočtové...'!$C$4:$J$76,'VRN - Vedlejší rozpočtové...'!$C$82:$J$104,'VRN - Vedlejší rozpočtové...'!$C$110:$K$145</definedName>
    <definedName name="_xlnm.Print_Titles" localSheetId="7">'VRN - Vedlejší rozpočtové...'!$122:$122</definedName>
  </definedNames>
  <calcPr/>
</workbook>
</file>

<file path=xl/calcChain.xml><?xml version="1.0" encoding="utf-8"?>
<calcChain xmlns="http://schemas.openxmlformats.org/spreadsheetml/2006/main">
  <c i="8" l="1" r="J37"/>
  <c r="J36"/>
  <c i="1" r="AY102"/>
  <c i="8" r="J35"/>
  <c i="1" r="AX102"/>
  <c i="8" r="BI145"/>
  <c r="BH145"/>
  <c r="BG145"/>
  <c r="BF145"/>
  <c r="T145"/>
  <c r="T144"/>
  <c r="R145"/>
  <c r="R144"/>
  <c r="P145"/>
  <c r="P144"/>
  <c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T125"/>
  <c r="T124"/>
  <c r="R126"/>
  <c r="R125"/>
  <c r="R124"/>
  <c r="P126"/>
  <c r="P125"/>
  <c r="P124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7" r="J37"/>
  <c r="J36"/>
  <c i="1" r="AY101"/>
  <c i="7" r="J35"/>
  <c i="1" r="AX101"/>
  <c i="7" r="BI202"/>
  <c r="BH202"/>
  <c r="BG202"/>
  <c r="BF202"/>
  <c r="T202"/>
  <c r="T201"/>
  <c r="R202"/>
  <c r="R201"/>
  <c r="P202"/>
  <c r="P201"/>
  <c r="BI195"/>
  <c r="BH195"/>
  <c r="BG195"/>
  <c r="BF195"/>
  <c r="T195"/>
  <c r="R195"/>
  <c r="P195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T160"/>
  <c r="R161"/>
  <c r="R160"/>
  <c r="P161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6" r="J37"/>
  <c r="J36"/>
  <c i="1" r="AY100"/>
  <c i="6" r="J35"/>
  <c i="1" r="AX100"/>
  <c i="6" r="BI275"/>
  <c r="BH275"/>
  <c r="BG275"/>
  <c r="BF275"/>
  <c r="T275"/>
  <c r="T274"/>
  <c r="R275"/>
  <c r="R274"/>
  <c r="P275"/>
  <c r="P274"/>
  <c r="BI271"/>
  <c r="BH271"/>
  <c r="BG271"/>
  <c r="BF271"/>
  <c r="T271"/>
  <c r="R271"/>
  <c r="P271"/>
  <c r="BI270"/>
  <c r="BH270"/>
  <c r="BG270"/>
  <c r="BF270"/>
  <c r="T270"/>
  <c r="R270"/>
  <c r="P270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74"/>
  <c r="BH174"/>
  <c r="BG174"/>
  <c r="BF174"/>
  <c r="T174"/>
  <c r="R174"/>
  <c r="P174"/>
  <c r="BI171"/>
  <c r="BH171"/>
  <c r="BG171"/>
  <c r="BF171"/>
  <c r="T171"/>
  <c r="R171"/>
  <c r="P171"/>
  <c r="BI162"/>
  <c r="BH162"/>
  <c r="BG162"/>
  <c r="BF162"/>
  <c r="T162"/>
  <c r="R162"/>
  <c r="P162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5" r="J37"/>
  <c r="J36"/>
  <c i="1" r="AY99"/>
  <c i="5" r="J35"/>
  <c i="1" r="AX99"/>
  <c i="5"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4" r="J37"/>
  <c r="J36"/>
  <c i="1" r="AY98"/>
  <c i="4" r="J35"/>
  <c i="1" r="AX98"/>
  <c i="4"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3" r="J39"/>
  <c r="J38"/>
  <c i="1" r="AY97"/>
  <c i="3" r="J37"/>
  <c i="1" r="AX97"/>
  <c i="3"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91"/>
  <c r="E7"/>
  <c r="E113"/>
  <c i="2" r="J39"/>
  <c r="J38"/>
  <c i="1" r="AY96"/>
  <c i="2" r="J37"/>
  <c i="1" r="AX96"/>
  <c i="2" r="BI768"/>
  <c r="BH768"/>
  <c r="BG768"/>
  <c r="BF768"/>
  <c r="T768"/>
  <c r="T758"/>
  <c r="R768"/>
  <c r="R758"/>
  <c r="P768"/>
  <c r="P758"/>
  <c r="BI759"/>
  <c r="BH759"/>
  <c r="BG759"/>
  <c r="BF759"/>
  <c r="T759"/>
  <c r="R759"/>
  <c r="P759"/>
  <c r="BI751"/>
  <c r="BH751"/>
  <c r="BG751"/>
  <c r="BF751"/>
  <c r="T751"/>
  <c r="R751"/>
  <c r="P751"/>
  <c r="BI744"/>
  <c r="BH744"/>
  <c r="BG744"/>
  <c r="BF744"/>
  <c r="T744"/>
  <c r="R744"/>
  <c r="P744"/>
  <c r="BI740"/>
  <c r="BH740"/>
  <c r="BG740"/>
  <c r="BF740"/>
  <c r="T740"/>
  <c r="R740"/>
  <c r="P740"/>
  <c r="BI736"/>
  <c r="BH736"/>
  <c r="BG736"/>
  <c r="BF736"/>
  <c r="T736"/>
  <c r="R736"/>
  <c r="P736"/>
  <c r="BI732"/>
  <c r="BH732"/>
  <c r="BG732"/>
  <c r="BF732"/>
  <c r="T732"/>
  <c r="R732"/>
  <c r="P732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16"/>
  <c r="BH716"/>
  <c r="BG716"/>
  <c r="BF716"/>
  <c r="T716"/>
  <c r="R716"/>
  <c r="P716"/>
  <c r="BI708"/>
  <c r="BH708"/>
  <c r="BG708"/>
  <c r="BF708"/>
  <c r="T708"/>
  <c r="R708"/>
  <c r="P708"/>
  <c r="BI700"/>
  <c r="BH700"/>
  <c r="BG700"/>
  <c r="BF700"/>
  <c r="T700"/>
  <c r="R700"/>
  <c r="P700"/>
  <c r="BI698"/>
  <c r="BH698"/>
  <c r="BG698"/>
  <c r="BF698"/>
  <c r="T698"/>
  <c r="R698"/>
  <c r="P698"/>
  <c r="BI697"/>
  <c r="BH697"/>
  <c r="BG697"/>
  <c r="BF697"/>
  <c r="T697"/>
  <c r="R697"/>
  <c r="P697"/>
  <c r="BI693"/>
  <c r="BH693"/>
  <c r="BG693"/>
  <c r="BF693"/>
  <c r="T693"/>
  <c r="R693"/>
  <c r="P693"/>
  <c r="BI692"/>
  <c r="BH692"/>
  <c r="BG692"/>
  <c r="BF692"/>
  <c r="T692"/>
  <c r="R692"/>
  <c r="P692"/>
  <c r="BI687"/>
  <c r="BH687"/>
  <c r="BG687"/>
  <c r="BF687"/>
  <c r="T687"/>
  <c r="R687"/>
  <c r="P687"/>
  <c r="BI685"/>
  <c r="BH685"/>
  <c r="BG685"/>
  <c r="BF685"/>
  <c r="T685"/>
  <c r="R685"/>
  <c r="P685"/>
  <c r="BI682"/>
  <c r="BH682"/>
  <c r="BG682"/>
  <c r="BF682"/>
  <c r="T682"/>
  <c r="R682"/>
  <c r="P682"/>
  <c r="BI678"/>
  <c r="BH678"/>
  <c r="BG678"/>
  <c r="BF678"/>
  <c r="T678"/>
  <c r="R678"/>
  <c r="P678"/>
  <c r="BI676"/>
  <c r="BH676"/>
  <c r="BG676"/>
  <c r="BF676"/>
  <c r="T676"/>
  <c r="R676"/>
  <c r="P676"/>
  <c r="BI672"/>
  <c r="BH672"/>
  <c r="BG672"/>
  <c r="BF672"/>
  <c r="T672"/>
  <c r="R672"/>
  <c r="P672"/>
  <c r="BI668"/>
  <c r="BH668"/>
  <c r="BG668"/>
  <c r="BF668"/>
  <c r="T668"/>
  <c r="R668"/>
  <c r="P668"/>
  <c r="BI666"/>
  <c r="BH666"/>
  <c r="BG666"/>
  <c r="BF666"/>
  <c r="T666"/>
  <c r="R666"/>
  <c r="P666"/>
  <c r="BI662"/>
  <c r="BH662"/>
  <c r="BG662"/>
  <c r="BF662"/>
  <c r="T662"/>
  <c r="R662"/>
  <c r="P662"/>
  <c r="BI658"/>
  <c r="BH658"/>
  <c r="BG658"/>
  <c r="BF658"/>
  <c r="T658"/>
  <c r="R658"/>
  <c r="P658"/>
  <c r="BI654"/>
  <c r="BH654"/>
  <c r="BG654"/>
  <c r="BF654"/>
  <c r="T654"/>
  <c r="R654"/>
  <c r="P654"/>
  <c r="BI650"/>
  <c r="BH650"/>
  <c r="BG650"/>
  <c r="BF650"/>
  <c r="T650"/>
  <c r="R650"/>
  <c r="P650"/>
  <c r="BI646"/>
  <c r="BH646"/>
  <c r="BG646"/>
  <c r="BF646"/>
  <c r="T646"/>
  <c r="R646"/>
  <c r="P646"/>
  <c r="BI642"/>
  <c r="BH642"/>
  <c r="BG642"/>
  <c r="BF642"/>
  <c r="T642"/>
  <c r="R642"/>
  <c r="P642"/>
  <c r="BI638"/>
  <c r="BH638"/>
  <c r="BG638"/>
  <c r="BF638"/>
  <c r="T638"/>
  <c r="R638"/>
  <c r="P638"/>
  <c r="BI634"/>
  <c r="BH634"/>
  <c r="BG634"/>
  <c r="BF634"/>
  <c r="T634"/>
  <c r="R634"/>
  <c r="P634"/>
  <c r="BI632"/>
  <c r="BH632"/>
  <c r="BG632"/>
  <c r="BF632"/>
  <c r="T632"/>
  <c r="R632"/>
  <c r="P632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9"/>
  <c r="BH619"/>
  <c r="BG619"/>
  <c r="BF619"/>
  <c r="T619"/>
  <c r="R619"/>
  <c r="P619"/>
  <c r="BI616"/>
  <c r="BH616"/>
  <c r="BG616"/>
  <c r="BF616"/>
  <c r="T616"/>
  <c r="R616"/>
  <c r="P616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6"/>
  <c r="BH606"/>
  <c r="BG606"/>
  <c r="BF606"/>
  <c r="T606"/>
  <c r="R606"/>
  <c r="P606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0"/>
  <c r="BH600"/>
  <c r="BG600"/>
  <c r="BF600"/>
  <c r="T600"/>
  <c r="R600"/>
  <c r="P600"/>
  <c r="BI597"/>
  <c r="BH597"/>
  <c r="BG597"/>
  <c r="BF597"/>
  <c r="T597"/>
  <c r="R597"/>
  <c r="P597"/>
  <c r="BI592"/>
  <c r="BH592"/>
  <c r="BG592"/>
  <c r="BF592"/>
  <c r="T592"/>
  <c r="R592"/>
  <c r="P592"/>
  <c r="BI591"/>
  <c r="BH591"/>
  <c r="BG591"/>
  <c r="BF591"/>
  <c r="T591"/>
  <c r="R591"/>
  <c r="P591"/>
  <c r="BI583"/>
  <c r="BH583"/>
  <c r="BG583"/>
  <c r="BF583"/>
  <c r="T583"/>
  <c r="R583"/>
  <c r="P583"/>
  <c r="BI575"/>
  <c r="BH575"/>
  <c r="BG575"/>
  <c r="BF575"/>
  <c r="T575"/>
  <c r="R575"/>
  <c r="P575"/>
  <c r="BI573"/>
  <c r="BH573"/>
  <c r="BG573"/>
  <c r="BF573"/>
  <c r="T573"/>
  <c r="R573"/>
  <c r="P573"/>
  <c r="BI570"/>
  <c r="BH570"/>
  <c r="BG570"/>
  <c r="BF570"/>
  <c r="T570"/>
  <c r="R570"/>
  <c r="P570"/>
  <c r="BI566"/>
  <c r="BH566"/>
  <c r="BG566"/>
  <c r="BF566"/>
  <c r="T566"/>
  <c r="R566"/>
  <c r="P566"/>
  <c r="BI563"/>
  <c r="BH563"/>
  <c r="BG563"/>
  <c r="BF563"/>
  <c r="T563"/>
  <c r="R563"/>
  <c r="P563"/>
  <c r="BI553"/>
  <c r="BH553"/>
  <c r="BG553"/>
  <c r="BF553"/>
  <c r="T553"/>
  <c r="R553"/>
  <c r="P553"/>
  <c r="BI550"/>
  <c r="BH550"/>
  <c r="BG550"/>
  <c r="BF550"/>
  <c r="T550"/>
  <c r="R550"/>
  <c r="P550"/>
  <c r="BI544"/>
  <c r="BH544"/>
  <c r="BG544"/>
  <c r="BF544"/>
  <c r="T544"/>
  <c r="R544"/>
  <c r="P544"/>
  <c r="BI541"/>
  <c r="BH541"/>
  <c r="BG541"/>
  <c r="BF541"/>
  <c r="T541"/>
  <c r="R541"/>
  <c r="P541"/>
  <c r="BI532"/>
  <c r="BH532"/>
  <c r="BG532"/>
  <c r="BF532"/>
  <c r="T532"/>
  <c r="R532"/>
  <c r="P532"/>
  <c r="BI529"/>
  <c r="BH529"/>
  <c r="BG529"/>
  <c r="BF529"/>
  <c r="T529"/>
  <c r="R529"/>
  <c r="P529"/>
  <c r="BI523"/>
  <c r="BH523"/>
  <c r="BG523"/>
  <c r="BF523"/>
  <c r="T523"/>
  <c r="R523"/>
  <c r="P523"/>
  <c r="BI520"/>
  <c r="BH520"/>
  <c r="BG520"/>
  <c r="BF520"/>
  <c r="T520"/>
  <c r="T519"/>
  <c r="R520"/>
  <c r="R519"/>
  <c r="P520"/>
  <c r="P519"/>
  <c r="BI515"/>
  <c r="BH515"/>
  <c r="BG515"/>
  <c r="BF515"/>
  <c r="T515"/>
  <c r="R515"/>
  <c r="P515"/>
  <c r="BI509"/>
  <c r="BH509"/>
  <c r="BG509"/>
  <c r="BF509"/>
  <c r="T509"/>
  <c r="R509"/>
  <c r="P509"/>
  <c r="BI503"/>
  <c r="BH503"/>
  <c r="BG503"/>
  <c r="BF503"/>
  <c r="T503"/>
  <c r="R503"/>
  <c r="P503"/>
  <c r="BI502"/>
  <c r="BH502"/>
  <c r="BG502"/>
  <c r="BF502"/>
  <c r="T502"/>
  <c r="R502"/>
  <c r="P502"/>
  <c r="BI498"/>
  <c r="BH498"/>
  <c r="BG498"/>
  <c r="BF498"/>
  <c r="T498"/>
  <c r="R498"/>
  <c r="P498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79"/>
  <c r="BH479"/>
  <c r="BG479"/>
  <c r="BF479"/>
  <c r="T479"/>
  <c r="R479"/>
  <c r="P479"/>
  <c r="BI475"/>
  <c r="BH475"/>
  <c r="BG475"/>
  <c r="BF475"/>
  <c r="T475"/>
  <c r="R475"/>
  <c r="P475"/>
  <c r="BI467"/>
  <c r="BH467"/>
  <c r="BG467"/>
  <c r="BF467"/>
  <c r="T467"/>
  <c r="R467"/>
  <c r="P467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2"/>
  <c r="BH442"/>
  <c r="BG442"/>
  <c r="BF442"/>
  <c r="T442"/>
  <c r="R442"/>
  <c r="P442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31"/>
  <c r="BH431"/>
  <c r="BG431"/>
  <c r="BF431"/>
  <c r="T431"/>
  <c r="R431"/>
  <c r="P431"/>
  <c r="BI428"/>
  <c r="BH428"/>
  <c r="BG428"/>
  <c r="BF428"/>
  <c r="T428"/>
  <c r="R428"/>
  <c r="P428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8"/>
  <c r="BH418"/>
  <c r="BG418"/>
  <c r="BF418"/>
  <c r="T418"/>
  <c r="R418"/>
  <c r="P418"/>
  <c r="BI414"/>
  <c r="BH414"/>
  <c r="BG414"/>
  <c r="BF414"/>
  <c r="T414"/>
  <c r="R414"/>
  <c r="P414"/>
  <c r="BI407"/>
  <c r="BH407"/>
  <c r="BG407"/>
  <c r="BF407"/>
  <c r="T407"/>
  <c r="R407"/>
  <c r="P407"/>
  <c r="BI398"/>
  <c r="BH398"/>
  <c r="BG398"/>
  <c r="BF398"/>
  <c r="T398"/>
  <c r="R398"/>
  <c r="P398"/>
  <c r="BI394"/>
  <c r="BH394"/>
  <c r="BG394"/>
  <c r="BF394"/>
  <c r="T394"/>
  <c r="R394"/>
  <c r="P394"/>
  <c r="BI388"/>
  <c r="BH388"/>
  <c r="BG388"/>
  <c r="BF388"/>
  <c r="T388"/>
  <c r="R388"/>
  <c r="P388"/>
  <c r="BI376"/>
  <c r="BH376"/>
  <c r="BG376"/>
  <c r="BF376"/>
  <c r="T376"/>
  <c r="R376"/>
  <c r="P376"/>
  <c r="BI370"/>
  <c r="BH370"/>
  <c r="BG370"/>
  <c r="BF370"/>
  <c r="T370"/>
  <c r="R370"/>
  <c r="P370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09"/>
  <c r="BH309"/>
  <c r="BG309"/>
  <c r="BF309"/>
  <c r="T309"/>
  <c r="R309"/>
  <c r="P309"/>
  <c r="BI308"/>
  <c r="BH308"/>
  <c r="BG308"/>
  <c r="BF308"/>
  <c r="T308"/>
  <c r="R308"/>
  <c r="P308"/>
  <c r="BI302"/>
  <c r="BH302"/>
  <c r="BG302"/>
  <c r="BF302"/>
  <c r="T302"/>
  <c r="R302"/>
  <c r="P302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6"/>
  <c r="BH266"/>
  <c r="BG266"/>
  <c r="BF266"/>
  <c r="T266"/>
  <c r="R266"/>
  <c r="P266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9"/>
  <c r="BH249"/>
  <c r="BG249"/>
  <c r="BF249"/>
  <c r="T249"/>
  <c r="R249"/>
  <c r="P249"/>
  <c r="BI243"/>
  <c r="BH243"/>
  <c r="BG243"/>
  <c r="BF243"/>
  <c r="T243"/>
  <c r="R243"/>
  <c r="P243"/>
  <c r="BI239"/>
  <c r="BH239"/>
  <c r="BG239"/>
  <c r="BF239"/>
  <c r="T239"/>
  <c r="R239"/>
  <c r="P239"/>
  <c r="BI233"/>
  <c r="BH233"/>
  <c r="BG233"/>
  <c r="BF233"/>
  <c r="T233"/>
  <c r="R233"/>
  <c r="P233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89"/>
  <c r="BH189"/>
  <c r="BG189"/>
  <c r="BF189"/>
  <c r="T189"/>
  <c r="R189"/>
  <c r="P189"/>
  <c r="BI182"/>
  <c r="BH182"/>
  <c r="BG182"/>
  <c r="BF182"/>
  <c r="T182"/>
  <c r="R182"/>
  <c r="P182"/>
  <c r="BI178"/>
  <c r="BH178"/>
  <c r="BG178"/>
  <c r="BF178"/>
  <c r="T178"/>
  <c r="R178"/>
  <c r="P178"/>
  <c r="BI165"/>
  <c r="BH165"/>
  <c r="BG165"/>
  <c r="BF165"/>
  <c r="T165"/>
  <c r="R165"/>
  <c r="P165"/>
  <c r="BI156"/>
  <c r="BH156"/>
  <c r="BG156"/>
  <c r="BF156"/>
  <c r="T156"/>
  <c r="R156"/>
  <c r="P156"/>
  <c r="BI152"/>
  <c r="BH152"/>
  <c r="BG152"/>
  <c r="BF152"/>
  <c r="T152"/>
  <c r="R152"/>
  <c r="P152"/>
  <c r="BI146"/>
  <c r="BH146"/>
  <c r="BG146"/>
  <c r="BF146"/>
  <c r="T146"/>
  <c r="R146"/>
  <c r="P146"/>
  <c r="J140"/>
  <c r="J139"/>
  <c r="F139"/>
  <c r="F137"/>
  <c r="E135"/>
  <c r="J94"/>
  <c r="J93"/>
  <c r="F93"/>
  <c r="F91"/>
  <c r="E89"/>
  <c r="J20"/>
  <c r="E20"/>
  <c r="F140"/>
  <c r="J19"/>
  <c r="J14"/>
  <c r="J137"/>
  <c r="E7"/>
  <c r="E131"/>
  <c i="1" r="L90"/>
  <c r="AM90"/>
  <c r="AM89"/>
  <c r="L89"/>
  <c r="AM87"/>
  <c r="L87"/>
  <c r="L85"/>
  <c r="L84"/>
  <c i="2" r="J604"/>
  <c r="BK498"/>
  <c r="J407"/>
  <c r="J330"/>
  <c r="J261"/>
  <c r="BK146"/>
  <c r="J708"/>
  <c r="BK740"/>
  <c r="BK422"/>
  <c r="J342"/>
  <c r="BK621"/>
  <c r="J575"/>
  <c r="J388"/>
  <c r="BK597"/>
  <c r="BK532"/>
  <c r="J287"/>
  <c r="BK632"/>
  <c r="BK591"/>
  <c r="J308"/>
  <c r="BK200"/>
  <c r="BK625"/>
  <c r="BK592"/>
  <c r="BK488"/>
  <c r="J338"/>
  <c r="J280"/>
  <c i="3" r="J217"/>
  <c r="BK200"/>
  <c r="BK193"/>
  <c r="J248"/>
  <c r="J245"/>
  <c r="BK221"/>
  <c r="BK215"/>
  <c r="BK149"/>
  <c r="BK171"/>
  <c r="J133"/>
  <c r="BK246"/>
  <c r="J241"/>
  <c r="J238"/>
  <c r="BK232"/>
  <c r="BK224"/>
  <c r="BK214"/>
  <c r="J211"/>
  <c r="BK203"/>
  <c r="BK186"/>
  <c r="J183"/>
  <c r="J191"/>
  <c r="J161"/>
  <c r="BK157"/>
  <c r="BK213"/>
  <c r="J130"/>
  <c r="BK168"/>
  <c r="J144"/>
  <c r="J181"/>
  <c r="J157"/>
  <c r="J200"/>
  <c r="J239"/>
  <c r="BK234"/>
  <c r="J225"/>
  <c r="J221"/>
  <c r="J209"/>
  <c r="J192"/>
  <c r="BK185"/>
  <c r="J174"/>
  <c r="BK144"/>
  <c r="BK134"/>
  <c r="BK240"/>
  <c r="BK199"/>
  <c i="4" r="BK152"/>
  <c r="J211"/>
  <c r="J196"/>
  <c r="J186"/>
  <c r="BK163"/>
  <c r="J167"/>
  <c r="BK207"/>
  <c r="BK198"/>
  <c r="J173"/>
  <c r="J163"/>
  <c r="BK213"/>
  <c r="BK165"/>
  <c r="BK200"/>
  <c r="BK175"/>
  <c r="J124"/>
  <c r="J137"/>
  <c r="J152"/>
  <c r="J205"/>
  <c r="J130"/>
  <c i="5" r="BK137"/>
  <c r="J134"/>
  <c r="J197"/>
  <c r="BK156"/>
  <c r="BK139"/>
  <c r="BK169"/>
  <c r="J201"/>
  <c r="J195"/>
  <c r="BK182"/>
  <c r="BK171"/>
  <c r="J158"/>
  <c r="J137"/>
  <c r="BK186"/>
  <c r="J150"/>
  <c r="J160"/>
  <c r="BK130"/>
  <c r="J188"/>
  <c r="J182"/>
  <c r="BK167"/>
  <c r="BK158"/>
  <c r="BK154"/>
  <c i="6" r="BK234"/>
  <c r="J271"/>
  <c r="J228"/>
  <c r="J213"/>
  <c r="J275"/>
  <c r="BK275"/>
  <c r="J243"/>
  <c r="J230"/>
  <c r="BK127"/>
  <c r="J234"/>
  <c r="J147"/>
  <c r="BK228"/>
  <c r="BK243"/>
  <c r="J193"/>
  <c r="J141"/>
  <c i="7" r="BK195"/>
  <c r="J202"/>
  <c r="BK125"/>
  <c r="BK143"/>
  <c r="J179"/>
  <c r="J195"/>
  <c r="J143"/>
  <c r="BK166"/>
  <c i="8" r="J131"/>
  <c r="BK136"/>
  <c r="J136"/>
  <c r="BK135"/>
  <c r="BK132"/>
  <c r="J133"/>
  <c i="2" r="BK666"/>
  <c r="BK398"/>
  <c r="J759"/>
  <c r="BK421"/>
  <c r="J318"/>
  <c r="J698"/>
  <c r="J334"/>
  <c r="J692"/>
  <c r="BK503"/>
  <c r="BK541"/>
  <c r="J421"/>
  <c r="BK266"/>
  <c r="J152"/>
  <c r="J573"/>
  <c r="J442"/>
  <c r="BK233"/>
  <c r="J668"/>
  <c r="J662"/>
  <c r="BK467"/>
  <c r="J541"/>
  <c r="BK496"/>
  <c r="BK418"/>
  <c r="J479"/>
  <c r="BK330"/>
  <c r="J678"/>
  <c r="J178"/>
  <c r="BK611"/>
  <c r="J484"/>
  <c r="BK257"/>
  <c r="BK682"/>
  <c r="J566"/>
  <c r="BK334"/>
  <c r="BK243"/>
  <c i="3" r="BK189"/>
  <c r="J171"/>
  <c r="J246"/>
  <c r="J201"/>
  <c r="BK170"/>
  <c r="J141"/>
  <c r="J242"/>
  <c r="J230"/>
  <c r="BK194"/>
  <c r="BK180"/>
  <c r="BK165"/>
  <c r="BK182"/>
  <c r="J132"/>
  <c r="BK158"/>
  <c r="J215"/>
  <c r="J164"/>
  <c r="J154"/>
  <c r="J208"/>
  <c r="BK154"/>
  <c r="J129"/>
  <c r="BK216"/>
  <c r="BK233"/>
  <c r="J222"/>
  <c r="BK207"/>
  <c r="BK195"/>
  <c r="BK161"/>
  <c r="BK147"/>
  <c i="4" r="J142"/>
  <c r="BK205"/>
  <c r="J182"/>
  <c r="J190"/>
  <c r="BK194"/>
  <c r="BK146"/>
  <c r="J126"/>
  <c r="J133"/>
  <c r="BK182"/>
  <c i="5" r="J148"/>
  <c i="6" r="BK147"/>
  <c r="BK221"/>
  <c r="J256"/>
  <c r="BK217"/>
  <c r="J250"/>
  <c r="BK271"/>
  <c r="BK209"/>
  <c i="7" r="J166"/>
  <c r="J185"/>
  <c r="BK149"/>
  <c r="BK137"/>
  <c r="BK157"/>
  <c i="8" r="J137"/>
  <c r="BK137"/>
  <c r="J126"/>
  <c i="2" r="BK692"/>
  <c r="BK573"/>
  <c r="BK407"/>
  <c r="J346"/>
  <c r="J156"/>
  <c r="J744"/>
  <c r="J724"/>
  <c r="J563"/>
  <c r="J432"/>
  <c r="J354"/>
  <c r="J309"/>
  <c r="J272"/>
  <c r="BK182"/>
  <c r="BK678"/>
  <c r="J642"/>
  <c r="J475"/>
  <c r="J370"/>
  <c r="J751"/>
  <c r="BK638"/>
  <c r="J611"/>
  <c r="J498"/>
  <c r="BK550"/>
  <c r="BK475"/>
  <c r="J414"/>
  <c r="BK276"/>
  <c r="BK265"/>
  <c r="J646"/>
  <c r="BK566"/>
  <c r="BK459"/>
  <c r="J423"/>
  <c r="BK354"/>
  <c r="J326"/>
  <c r="J225"/>
  <c r="BK716"/>
  <c r="BK744"/>
  <c r="BK432"/>
  <c r="BK261"/>
  <c r="J610"/>
  <c r="J420"/>
  <c r="BK698"/>
  <c r="BK563"/>
  <c r="J438"/>
  <c r="BK205"/>
  <c r="BK654"/>
  <c r="BK662"/>
  <c r="J205"/>
  <c r="BK575"/>
  <c r="BK296"/>
  <c r="J459"/>
  <c r="J603"/>
  <c r="BK423"/>
  <c r="J182"/>
  <c r="J515"/>
  <c r="BK338"/>
  <c r="J687"/>
  <c r="BK634"/>
  <c r="J583"/>
  <c r="J523"/>
  <c r="BK479"/>
  <c r="J619"/>
  <c r="BK687"/>
  <c r="BK484"/>
  <c r="BK370"/>
  <c i="1" r="AS95"/>
  <c i="2" r="BK230"/>
  <c i="3" r="BK184"/>
  <c r="BK179"/>
  <c r="J175"/>
  <c r="BK248"/>
  <c r="J233"/>
  <c r="J207"/>
  <c r="BK176"/>
  <c r="J240"/>
  <c r="J186"/>
  <c r="J235"/>
  <c r="BK159"/>
  <c r="J212"/>
  <c r="BK190"/>
  <c r="BK231"/>
  <c r="J214"/>
  <c r="J197"/>
  <c r="J176"/>
  <c i="4" r="BK144"/>
  <c r="J179"/>
  <c r="J159"/>
  <c r="J175"/>
  <c r="J135"/>
  <c r="BK154"/>
  <c r="BK171"/>
  <c i="6" r="J270"/>
  <c r="BK153"/>
  <c r="J253"/>
  <c r="BK131"/>
  <c r="BK247"/>
  <c r="BK189"/>
  <c i="7" r="BK202"/>
  <c r="J191"/>
  <c r="J133"/>
  <c r="J174"/>
  <c i="8" r="BK129"/>
  <c r="J143"/>
  <c r="J129"/>
  <c i="2" r="BK726"/>
  <c r="BK646"/>
  <c r="J553"/>
  <c r="J291"/>
  <c r="J146"/>
  <c r="BK736"/>
  <c r="BK693"/>
  <c r="J503"/>
  <c r="J418"/>
  <c r="BK302"/>
  <c r="J220"/>
  <c r="J697"/>
  <c r="BK668"/>
  <c r="BK544"/>
  <c r="J165"/>
  <c r="J728"/>
  <c r="J621"/>
  <c r="BK610"/>
  <c r="J496"/>
  <c r="J544"/>
  <c r="BK428"/>
  <c r="BK308"/>
  <c r="BK239"/>
  <c r="J672"/>
  <c r="BK619"/>
  <c r="BK529"/>
  <c r="J358"/>
  <c r="BK342"/>
  <c r="BK249"/>
  <c r="J768"/>
  <c r="BK672"/>
  <c r="J666"/>
  <c r="BK225"/>
  <c r="J732"/>
  <c r="BK724"/>
  <c r="BK650"/>
  <c r="J634"/>
  <c r="J632"/>
  <c r="BK612"/>
  <c r="BK603"/>
  <c r="J600"/>
  <c r="BK570"/>
  <c r="BK520"/>
  <c r="J509"/>
  <c r="BK493"/>
  <c r="J424"/>
  <c r="BK414"/>
  <c r="J230"/>
  <c r="J529"/>
  <c r="J428"/>
  <c r="BK220"/>
  <c r="J200"/>
  <c r="J606"/>
  <c r="BK358"/>
  <c r="BK152"/>
  <c r="J488"/>
  <c r="J455"/>
  <c r="BK350"/>
  <c r="J249"/>
  <c r="J654"/>
  <c r="BK600"/>
  <c r="J495"/>
  <c r="J451"/>
  <c r="BK438"/>
  <c r="BK326"/>
  <c i="3" r="J244"/>
  <c r="J216"/>
  <c r="J194"/>
  <c r="J188"/>
  <c r="BK174"/>
  <c r="J150"/>
  <c r="J220"/>
  <c r="J195"/>
  <c r="J160"/>
  <c r="J243"/>
  <c r="J166"/>
  <c r="BK249"/>
  <c r="J237"/>
  <c r="J231"/>
  <c r="BK226"/>
  <c r="BK218"/>
  <c r="BK212"/>
  <c r="BK209"/>
  <c r="BK188"/>
  <c r="J184"/>
  <c r="BK177"/>
  <c r="J170"/>
  <c r="J159"/>
  <c r="BK128"/>
  <c r="J177"/>
  <c r="J152"/>
  <c r="BK206"/>
  <c r="BK197"/>
  <c r="J189"/>
  <c r="J155"/>
  <c r="BK150"/>
  <c r="J203"/>
  <c r="BK222"/>
  <c r="BK208"/>
  <c r="BK164"/>
  <c r="BK235"/>
  <c r="BK230"/>
  <c r="J226"/>
  <c r="J218"/>
  <c r="J210"/>
  <c r="BK201"/>
  <c r="BK196"/>
  <c r="J193"/>
  <c r="BK181"/>
  <c r="J173"/>
  <c r="BK142"/>
  <c r="BK217"/>
  <c r="J196"/>
  <c r="BK131"/>
  <c i="4" r="BK130"/>
  <c r="J207"/>
  <c r="BK190"/>
  <c r="J156"/>
  <c r="BK169"/>
  <c r="BK139"/>
  <c r="J200"/>
  <c r="J177"/>
  <c r="J144"/>
  <c r="BK148"/>
  <c r="BK188"/>
  <c r="J150"/>
  <c r="BK133"/>
  <c r="J192"/>
  <c r="BK135"/>
  <c r="BK150"/>
  <c r="BK137"/>
  <c r="J198"/>
  <c r="BK156"/>
  <c r="J128"/>
  <c i="5" r="J171"/>
  <c r="J186"/>
  <c r="BK162"/>
  <c r="J154"/>
  <c r="BK127"/>
  <c r="J152"/>
  <c r="BK190"/>
  <c r="BK180"/>
  <c r="BK165"/>
  <c r="J142"/>
  <c r="J190"/>
  <c r="BK152"/>
  <c r="J169"/>
  <c r="BK199"/>
  <c r="J178"/>
  <c r="J162"/>
  <c r="J130"/>
  <c r="BK146"/>
  <c i="6" r="J227"/>
  <c r="BK260"/>
  <c r="J221"/>
  <c r="J174"/>
  <c r="BK256"/>
  <c r="J184"/>
  <c r="J265"/>
  <c r="BK141"/>
  <c r="J153"/>
  <c r="BK253"/>
  <c r="BK174"/>
  <c r="J266"/>
  <c r="J203"/>
  <c r="BK227"/>
  <c r="J263"/>
  <c r="BK171"/>
  <c i="7" r="BK185"/>
  <c r="J157"/>
  <c r="BK170"/>
  <c r="J129"/>
  <c r="BK133"/>
  <c r="BK191"/>
  <c r="BK174"/>
  <c i="8" r="J141"/>
  <c r="J135"/>
  <c r="BK130"/>
  <c r="BK131"/>
  <c i="2" r="BK728"/>
  <c r="J494"/>
  <c r="BK252"/>
  <c r="J740"/>
  <c r="BK658"/>
  <c r="BK442"/>
  <c r="BK346"/>
  <c r="BK215"/>
  <c r="BK676"/>
  <c r="J520"/>
  <c r="BK751"/>
  <c r="J716"/>
  <c r="J650"/>
  <c r="J592"/>
  <c r="J693"/>
  <c r="J467"/>
  <c r="J322"/>
  <c r="BK272"/>
  <c r="BK697"/>
  <c r="BK515"/>
  <c r="BK322"/>
  <c r="J233"/>
  <c r="BK768"/>
  <c r="J625"/>
  <c r="J502"/>
  <c r="J265"/>
  <c r="J700"/>
  <c r="J676"/>
  <c r="J550"/>
  <c r="BK629"/>
  <c r="BK523"/>
  <c r="BK388"/>
  <c r="J296"/>
  <c r="BK602"/>
  <c r="J493"/>
  <c r="BK424"/>
  <c r="BK318"/>
  <c i="3" r="BK243"/>
  <c r="BK198"/>
  <c r="J139"/>
  <c r="BK242"/>
  <c r="BK192"/>
  <c r="BK132"/>
  <c r="J168"/>
  <c r="BK162"/>
  <c r="J236"/>
  <c r="BK223"/>
  <c r="BK210"/>
  <c r="J202"/>
  <c r="J185"/>
  <c r="J169"/>
  <c r="BK135"/>
  <c r="BK167"/>
  <c r="BK129"/>
  <c r="J131"/>
  <c r="J190"/>
  <c r="J180"/>
  <c r="BK173"/>
  <c r="BK236"/>
  <c r="J227"/>
  <c r="BK219"/>
  <c r="J206"/>
  <c r="BK191"/>
  <c r="BK169"/>
  <c r="BK137"/>
  <c r="BK220"/>
  <c r="BK172"/>
  <c i="4" r="J213"/>
  <c r="BK173"/>
  <c r="BK126"/>
  <c r="J209"/>
  <c r="BK186"/>
  <c r="J161"/>
  <c r="BK179"/>
  <c r="BK161"/>
  <c r="BK167"/>
  <c r="J148"/>
  <c r="BK196"/>
  <c r="BK142"/>
  <c i="5" r="J127"/>
  <c r="J139"/>
  <c r="BK142"/>
  <c r="J199"/>
  <c r="BK188"/>
  <c r="J176"/>
  <c r="J125"/>
  <c r="J132"/>
  <c r="J167"/>
  <c r="BK201"/>
  <c r="BK184"/>
  <c r="J144"/>
  <c i="6" r="BK213"/>
  <c r="BK230"/>
  <c r="J209"/>
  <c r="J197"/>
  <c r="J131"/>
  <c r="BK270"/>
  <c r="BK193"/>
  <c r="J260"/>
  <c r="BK162"/>
  <c r="J127"/>
  <c i="7" r="J170"/>
  <c r="J153"/>
  <c r="J149"/>
  <c r="BK129"/>
  <c r="BK153"/>
  <c i="8" r="J132"/>
  <c r="J145"/>
  <c r="J130"/>
  <c r="BK126"/>
  <c i="2" r="J726"/>
  <c r="J376"/>
  <c r="BK156"/>
  <c r="J435"/>
  <c r="J602"/>
  <c r="J398"/>
  <c r="BK583"/>
  <c r="BK451"/>
  <c r="J276"/>
  <c r="BK685"/>
  <c r="J658"/>
  <c r="BK280"/>
  <c r="BK178"/>
  <c r="BK494"/>
  <c r="BK606"/>
  <c r="J591"/>
  <c r="BK165"/>
  <c r="BK431"/>
  <c r="J597"/>
  <c r="J422"/>
  <c i="3" r="BK241"/>
  <c r="J187"/>
  <c r="J142"/>
  <c r="J172"/>
  <c r="BK163"/>
  <c r="BK245"/>
  <c r="BK239"/>
  <c r="BK225"/>
  <c r="J198"/>
  <c r="BK155"/>
  <c r="J135"/>
  <c r="BK141"/>
  <c r="BK175"/>
  <c r="BK133"/>
  <c r="BK152"/>
  <c r="BK238"/>
  <c r="J223"/>
  <c r="BK202"/>
  <c r="J165"/>
  <c r="BK130"/>
  <c i="4" r="J194"/>
  <c r="BK128"/>
  <c r="J203"/>
  <c r="J171"/>
  <c r="BK203"/>
  <c r="BK177"/>
  <c r="J139"/>
  <c i="5" r="BK134"/>
  <c r="BK197"/>
  <c r="J156"/>
  <c r="BK178"/>
  <c r="J146"/>
  <c r="J180"/>
  <c r="BK132"/>
  <c i="6" r="J189"/>
  <c r="J217"/>
  <c r="BK203"/>
  <c r="BK263"/>
  <c r="J238"/>
  <c i="2" r="BK708"/>
  <c r="BK642"/>
  <c r="BK492"/>
  <c r="J189"/>
  <c r="BK732"/>
  <c r="BK604"/>
  <c r="BK495"/>
  <c r="J394"/>
  <c r="J252"/>
  <c r="J682"/>
  <c r="J638"/>
  <c r="BK759"/>
  <c r="BK700"/>
  <c r="J612"/>
  <c r="BK502"/>
  <c r="BK616"/>
  <c r="BK455"/>
  <c r="J302"/>
  <c r="J257"/>
  <c r="J685"/>
  <c r="J570"/>
  <c r="BK509"/>
  <c r="BK376"/>
  <c r="BK291"/>
  <c r="BK189"/>
  <c r="J266"/>
  <c r="J239"/>
  <c r="J215"/>
  <c r="J736"/>
  <c r="J350"/>
  <c r="BK210"/>
  <c r="BK435"/>
  <c r="BK309"/>
  <c r="J210"/>
  <c r="J629"/>
  <c r="J431"/>
  <c r="J616"/>
  <c r="J532"/>
  <c r="BK420"/>
  <c r="J243"/>
  <c r="BK553"/>
  <c r="J492"/>
  <c r="BK394"/>
  <c r="BK287"/>
  <c i="3" r="J249"/>
  <c r="J199"/>
  <c r="BK244"/>
  <c r="J219"/>
  <c r="J162"/>
  <c r="BK183"/>
  <c r="J167"/>
  <c r="J158"/>
  <c r="J234"/>
  <c r="BK227"/>
  <c r="J213"/>
  <c r="BK205"/>
  <c r="BK187"/>
  <c r="J179"/>
  <c r="J137"/>
  <c r="BK160"/>
  <c r="BK146"/>
  <c r="J134"/>
  <c r="J182"/>
  <c r="J163"/>
  <c r="J147"/>
  <c r="BK204"/>
  <c r="BK166"/>
  <c r="J149"/>
  <c r="J178"/>
  <c r="BK237"/>
  <c r="J232"/>
  <c r="J224"/>
  <c r="BK211"/>
  <c r="J204"/>
  <c r="BK178"/>
  <c r="BK139"/>
  <c r="J128"/>
  <c r="J205"/>
  <c r="J146"/>
  <c i="4" r="J154"/>
  <c r="BK192"/>
  <c r="J165"/>
  <c r="BK209"/>
  <c r="BK211"/>
  <c r="J184"/>
  <c r="BK159"/>
  <c r="BK184"/>
  <c r="J146"/>
  <c r="J169"/>
  <c r="BK124"/>
  <c r="J188"/>
  <c i="5" r="BK144"/>
  <c r="BK195"/>
  <c r="BK125"/>
  <c r="BK160"/>
  <c r="BK193"/>
  <c r="J184"/>
  <c r="J174"/>
  <c r="BK150"/>
  <c r="BK174"/>
  <c r="J165"/>
  <c r="J193"/>
  <c r="BK176"/>
  <c r="BK148"/>
  <c i="6" r="BK250"/>
  <c r="BK266"/>
  <c r="J247"/>
  <c r="BK265"/>
  <c r="BK184"/>
  <c r="J162"/>
  <c r="J171"/>
  <c r="BK197"/>
  <c r="BK238"/>
  <c i="7" r="J161"/>
  <c r="BK161"/>
  <c r="BK179"/>
  <c r="J125"/>
  <c r="J137"/>
  <c i="8" r="BK143"/>
  <c r="BK145"/>
  <c r="BK141"/>
  <c r="BK133"/>
  <c i="2" l="1" r="R145"/>
  <c r="P271"/>
  <c r="T325"/>
  <c r="P497"/>
  <c r="P574"/>
  <c r="R601"/>
  <c r="R633"/>
  <c r="T686"/>
  <c r="P727"/>
  <c i="3" r="T229"/>
  <c r="T228"/>
  <c i="4" r="BK141"/>
  <c r="J141"/>
  <c r="J99"/>
  <c r="BK181"/>
  <c r="J181"/>
  <c r="J101"/>
  <c i="5" r="P124"/>
  <c r="R141"/>
  <c r="R173"/>
  <c i="6" r="R196"/>
  <c r="P264"/>
  <c i="7" r="T124"/>
  <c r="R165"/>
  <c i="2" r="BK145"/>
  <c r="J145"/>
  <c r="J100"/>
  <c r="T271"/>
  <c r="R317"/>
  <c r="T317"/>
  <c r="BK522"/>
  <c r="T605"/>
  <c r="BK677"/>
  <c r="J677"/>
  <c r="J117"/>
  <c r="T727"/>
  <c i="3" r="R127"/>
  <c r="R126"/>
  <c i="4" r="T132"/>
  <c r="R181"/>
  <c i="5" r="T129"/>
  <c r="P192"/>
  <c i="6" r="R126"/>
  <c r="P188"/>
  <c r="BK229"/>
  <c r="J229"/>
  <c r="J101"/>
  <c r="T264"/>
  <c i="7" r="BK178"/>
  <c r="J178"/>
  <c r="J101"/>
  <c i="2" r="P145"/>
  <c r="BK271"/>
  <c r="J271"/>
  <c r="J102"/>
  <c r="T295"/>
  <c r="T419"/>
  <c r="BK574"/>
  <c r="J574"/>
  <c r="J111"/>
  <c r="BK601"/>
  <c r="J601"/>
  <c r="J112"/>
  <c r="BK620"/>
  <c r="J620"/>
  <c r="J114"/>
  <c r="BK667"/>
  <c r="J667"/>
  <c r="J116"/>
  <c r="R686"/>
  <c r="BK727"/>
  <c r="J727"/>
  <c r="J120"/>
  <c i="3" r="P229"/>
  <c r="P228"/>
  <c i="4" r="T123"/>
  <c r="BK158"/>
  <c r="J158"/>
  <c r="J100"/>
  <c r="BK202"/>
  <c r="J202"/>
  <c r="J102"/>
  <c i="5" r="R124"/>
  <c r="P141"/>
  <c r="P173"/>
  <c i="2" r="BK214"/>
  <c r="J214"/>
  <c r="J101"/>
  <c r="BK295"/>
  <c r="J295"/>
  <c r="J103"/>
  <c r="P317"/>
  <c r="R419"/>
  <c r="R522"/>
  <c r="BK605"/>
  <c r="J605"/>
  <c r="J113"/>
  <c r="P633"/>
  <c r="T667"/>
  <c r="R677"/>
  <c r="R699"/>
  <c i="3" r="T127"/>
  <c r="T126"/>
  <c r="BK247"/>
  <c r="J247"/>
  <c r="J103"/>
  <c i="4" r="P123"/>
  <c r="BK132"/>
  <c r="P158"/>
  <c r="T202"/>
  <c i="5" r="T141"/>
  <c r="R192"/>
  <c i="6" r="BK196"/>
  <c r="J196"/>
  <c r="J100"/>
  <c r="T229"/>
  <c i="7" r="BK165"/>
  <c r="J165"/>
  <c r="J100"/>
  <c i="2" r="BK325"/>
  <c r="J325"/>
  <c r="J105"/>
  <c r="P522"/>
  <c r="P620"/>
  <c r="P686"/>
  <c i="4" r="R141"/>
  <c r="P202"/>
  <c i="6" r="BK126"/>
  <c r="BK242"/>
  <c r="J242"/>
  <c r="J102"/>
  <c i="7" r="T178"/>
  <c i="2" r="T214"/>
  <c r="R295"/>
  <c r="P419"/>
  <c r="T522"/>
  <c r="P601"/>
  <c r="BK633"/>
  <c r="J633"/>
  <c r="J115"/>
  <c r="R667"/>
  <c r="T677"/>
  <c r="P699"/>
  <c i="3" r="BK229"/>
  <c r="J229"/>
  <c r="J102"/>
  <c r="R247"/>
  <c i="4" r="R123"/>
  <c r="P141"/>
  <c r="T181"/>
  <c i="5" r="BK124"/>
  <c r="BK141"/>
  <c r="J141"/>
  <c r="J100"/>
  <c r="P164"/>
  <c r="T164"/>
  <c i="6" r="P126"/>
  <c r="T196"/>
  <c r="R242"/>
  <c i="7" r="R124"/>
  <c r="P165"/>
  <c i="8" r="P128"/>
  <c r="R128"/>
  <c i="2" r="P214"/>
  <c r="P295"/>
  <c r="BK317"/>
  <c r="J317"/>
  <c r="J104"/>
  <c r="BK419"/>
  <c r="J419"/>
  <c r="J106"/>
  <c r="T497"/>
  <c r="T574"/>
  <c r="R605"/>
  <c r="R620"/>
  <c r="P667"/>
  <c r="BK699"/>
  <c r="J699"/>
  <c r="J119"/>
  <c i="3" r="BK127"/>
  <c r="J127"/>
  <c r="J100"/>
  <c r="P247"/>
  <c i="5" r="R129"/>
  <c r="BK173"/>
  <c r="J173"/>
  <c r="J102"/>
  <c i="6" r="BK188"/>
  <c r="J188"/>
  <c r="J99"/>
  <c r="P242"/>
  <c i="7" r="P124"/>
  <c r="T165"/>
  <c i="8" r="BK134"/>
  <c r="J134"/>
  <c r="J101"/>
  <c i="2" r="R214"/>
  <c r="R325"/>
  <c r="R497"/>
  <c r="P605"/>
  <c r="T620"/>
  <c r="P677"/>
  <c r="T699"/>
  <c i="3" r="P127"/>
  <c r="P126"/>
  <c r="P125"/>
  <c i="1" r="AU97"/>
  <c i="3" r="T247"/>
  <c i="4" r="P181"/>
  <c i="5" r="BK129"/>
  <c r="J129"/>
  <c r="J98"/>
  <c r="R136"/>
  <c r="BK192"/>
  <c r="J192"/>
  <c r="J103"/>
  <c i="6" r="T126"/>
  <c r="R229"/>
  <c i="7" r="P178"/>
  <c i="8" r="P134"/>
  <c i="2" r="T145"/>
  <c r="T144"/>
  <c r="R271"/>
  <c r="P325"/>
  <c r="BK497"/>
  <c r="J497"/>
  <c r="J107"/>
  <c r="R574"/>
  <c r="T601"/>
  <c r="T633"/>
  <c r="BK686"/>
  <c r="J686"/>
  <c r="J118"/>
  <c r="R727"/>
  <c i="3" r="R229"/>
  <c r="R228"/>
  <c i="4" r="BK123"/>
  <c r="J123"/>
  <c r="J97"/>
  <c r="R132"/>
  <c r="T158"/>
  <c i="5" r="P129"/>
  <c r="P123"/>
  <c i="1" r="AU99"/>
  <c i="5" r="P136"/>
  <c r="BK164"/>
  <c r="J164"/>
  <c r="J101"/>
  <c r="R164"/>
  <c r="T192"/>
  <c i="6" r="P196"/>
  <c r="P229"/>
  <c r="BK264"/>
  <c r="J264"/>
  <c r="J103"/>
  <c i="7" r="BK124"/>
  <c r="J124"/>
  <c r="J98"/>
  <c r="R178"/>
  <c i="8" r="T134"/>
  <c i="4" r="P132"/>
  <c r="P122"/>
  <c i="1" r="AU98"/>
  <c i="4" r="R158"/>
  <c r="R202"/>
  <c i="5" r="BK136"/>
  <c r="J136"/>
  <c r="J99"/>
  <c i="6" r="R188"/>
  <c r="T242"/>
  <c i="8" r="T128"/>
  <c r="T127"/>
  <c r="T123"/>
  <c i="4" r="T141"/>
  <c i="5" r="T124"/>
  <c r="T136"/>
  <c r="T173"/>
  <c i="6" r="T188"/>
  <c r="R264"/>
  <c i="8" r="BK128"/>
  <c r="R134"/>
  <c i="7" r="BK160"/>
  <c r="J160"/>
  <c r="J99"/>
  <c i="2" r="BK758"/>
  <c r="J758"/>
  <c r="J121"/>
  <c r="BK519"/>
  <c r="J519"/>
  <c r="J108"/>
  <c i="6" r="BK274"/>
  <c r="J274"/>
  <c r="J104"/>
  <c i="7" r="BK201"/>
  <c r="J201"/>
  <c r="J102"/>
  <c i="8" r="BK125"/>
  <c r="BK124"/>
  <c r="BK142"/>
  <c r="J142"/>
  <c r="J102"/>
  <c r="BK144"/>
  <c r="J144"/>
  <c r="J103"/>
  <c r="F92"/>
  <c r="BE136"/>
  <c r="J117"/>
  <c r="E85"/>
  <c r="BE130"/>
  <c i="7" r="BK123"/>
  <c r="J123"/>
  <c r="J97"/>
  <c i="8" r="BE129"/>
  <c r="BE131"/>
  <c r="BE137"/>
  <c r="BE141"/>
  <c r="BE143"/>
  <c r="BE135"/>
  <c r="BE126"/>
  <c r="BE132"/>
  <c r="BE133"/>
  <c r="BE145"/>
  <c i="7" r="BE174"/>
  <c r="BE185"/>
  <c r="F119"/>
  <c r="BE143"/>
  <c r="BE202"/>
  <c r="BE129"/>
  <c r="BE133"/>
  <c r="BE166"/>
  <c r="E85"/>
  <c r="BE149"/>
  <c r="BE157"/>
  <c r="BE170"/>
  <c i="6" r="J126"/>
  <c r="J98"/>
  <c i="7" r="J116"/>
  <c r="BE125"/>
  <c r="BE161"/>
  <c r="BE195"/>
  <c r="BE137"/>
  <c r="BE153"/>
  <c r="BE179"/>
  <c r="BE191"/>
  <c i="6" r="E85"/>
  <c r="BE131"/>
  <c r="BE147"/>
  <c r="BE153"/>
  <c r="BE174"/>
  <c r="BE217"/>
  <c r="BE253"/>
  <c r="BE256"/>
  <c r="BE162"/>
  <c r="BE234"/>
  <c r="BE243"/>
  <c r="BE250"/>
  <c r="BE260"/>
  <c r="BE271"/>
  <c i="5" r="J124"/>
  <c r="J97"/>
  <c i="6" r="BE184"/>
  <c r="BE213"/>
  <c r="BE238"/>
  <c r="BE221"/>
  <c r="J89"/>
  <c r="BE193"/>
  <c r="BE230"/>
  <c r="BE266"/>
  <c r="BE141"/>
  <c r="BE247"/>
  <c r="BE275"/>
  <c r="F92"/>
  <c r="BE171"/>
  <c r="BE189"/>
  <c r="BE227"/>
  <c r="BE263"/>
  <c r="BE203"/>
  <c r="BE265"/>
  <c r="BE127"/>
  <c r="BE197"/>
  <c r="BE209"/>
  <c r="BE228"/>
  <c r="BE270"/>
  <c i="5" r="BE132"/>
  <c i="4" r="J132"/>
  <c r="J98"/>
  <c i="5" r="F92"/>
  <c r="E113"/>
  <c r="BE125"/>
  <c r="BE137"/>
  <c r="BE139"/>
  <c r="BE160"/>
  <c r="BE165"/>
  <c r="BE171"/>
  <c r="BE174"/>
  <c r="BE178"/>
  <c r="BE180"/>
  <c r="BE182"/>
  <c r="BE188"/>
  <c r="BE190"/>
  <c r="BE195"/>
  <c r="BE197"/>
  <c r="BE199"/>
  <c r="BE142"/>
  <c r="BE144"/>
  <c r="BE134"/>
  <c r="BE176"/>
  <c r="BE184"/>
  <c r="BE127"/>
  <c r="BE148"/>
  <c r="BE162"/>
  <c r="BE167"/>
  <c r="BE186"/>
  <c r="BE201"/>
  <c r="BE150"/>
  <c r="BE146"/>
  <c r="BE156"/>
  <c r="BE130"/>
  <c r="BE152"/>
  <c r="BE169"/>
  <c r="BE193"/>
  <c r="BE154"/>
  <c r="J89"/>
  <c r="BE158"/>
  <c i="3" r="BK126"/>
  <c r="BK125"/>
  <c r="J125"/>
  <c r="J98"/>
  <c r="BK228"/>
  <c r="J228"/>
  <c r="J101"/>
  <c i="4" r="BE163"/>
  <c r="BE203"/>
  <c r="BE133"/>
  <c r="BE173"/>
  <c r="BE128"/>
  <c r="BE135"/>
  <c r="BE137"/>
  <c r="E85"/>
  <c r="F92"/>
  <c r="BE124"/>
  <c r="BE146"/>
  <c r="BE152"/>
  <c r="BE159"/>
  <c r="BE188"/>
  <c r="BE154"/>
  <c r="BE209"/>
  <c r="J116"/>
  <c r="BE126"/>
  <c r="BE142"/>
  <c r="BE167"/>
  <c r="BE194"/>
  <c r="BE205"/>
  <c r="BE213"/>
  <c r="BE144"/>
  <c r="BE165"/>
  <c r="BE190"/>
  <c r="BE192"/>
  <c r="BE198"/>
  <c r="BE148"/>
  <c r="BE150"/>
  <c r="BE156"/>
  <c r="BE169"/>
  <c r="BE200"/>
  <c r="BE211"/>
  <c r="BE161"/>
  <c r="BE196"/>
  <c r="BE130"/>
  <c r="BE139"/>
  <c r="BE171"/>
  <c r="BE175"/>
  <c r="BE177"/>
  <c r="BE179"/>
  <c r="BE184"/>
  <c r="BE186"/>
  <c r="BE207"/>
  <c r="BE182"/>
  <c i="2" r="J522"/>
  <c r="J110"/>
  <c i="3" r="BE133"/>
  <c r="BE142"/>
  <c r="BE155"/>
  <c r="BE158"/>
  <c r="BE164"/>
  <c r="BE141"/>
  <c r="BE152"/>
  <c r="BE166"/>
  <c r="BE167"/>
  <c r="BE168"/>
  <c r="BE189"/>
  <c r="BE195"/>
  <c r="BE203"/>
  <c r="BE205"/>
  <c r="BE208"/>
  <c r="BE221"/>
  <c r="BE222"/>
  <c r="BE231"/>
  <c r="BE239"/>
  <c r="BE179"/>
  <c r="BE187"/>
  <c r="BE202"/>
  <c r="BE204"/>
  <c r="BE211"/>
  <c r="BE185"/>
  <c r="BE201"/>
  <c r="BE209"/>
  <c r="BE213"/>
  <c r="J119"/>
  <c r="BE157"/>
  <c r="BE159"/>
  <c r="BE175"/>
  <c r="BE183"/>
  <c r="BE194"/>
  <c r="BE199"/>
  <c r="BE219"/>
  <c r="BE128"/>
  <c r="BE139"/>
  <c r="BE207"/>
  <c r="BE223"/>
  <c i="2" r="BK144"/>
  <c i="3" r="BE184"/>
  <c r="BE200"/>
  <c r="BE214"/>
  <c r="BE240"/>
  <c r="BE165"/>
  <c r="BE172"/>
  <c r="BE174"/>
  <c r="BE188"/>
  <c r="BE218"/>
  <c r="F94"/>
  <c r="BE131"/>
  <c r="BE132"/>
  <c r="BE150"/>
  <c r="BE154"/>
  <c r="BE161"/>
  <c r="BE162"/>
  <c r="BE163"/>
  <c r="BE171"/>
  <c r="BE173"/>
  <c r="BE182"/>
  <c r="BE186"/>
  <c r="BE192"/>
  <c r="BE196"/>
  <c r="BE206"/>
  <c r="BE215"/>
  <c r="BE216"/>
  <c r="BE217"/>
  <c r="BE220"/>
  <c r="BE224"/>
  <c r="BE225"/>
  <c r="BE226"/>
  <c r="BE227"/>
  <c r="BE230"/>
  <c r="BE232"/>
  <c r="BE233"/>
  <c r="BE234"/>
  <c r="BE235"/>
  <c r="BE236"/>
  <c r="BE237"/>
  <c r="BE238"/>
  <c r="BE242"/>
  <c r="BE246"/>
  <c r="BE249"/>
  <c r="BE129"/>
  <c r="BE137"/>
  <c r="BE149"/>
  <c r="BE169"/>
  <c r="BE177"/>
  <c r="BE197"/>
  <c r="E85"/>
  <c r="BE130"/>
  <c r="BE134"/>
  <c r="BE135"/>
  <c r="BE176"/>
  <c r="BE180"/>
  <c r="BE191"/>
  <c r="BE193"/>
  <c r="BE198"/>
  <c r="BE210"/>
  <c r="BE241"/>
  <c r="BE243"/>
  <c r="BE244"/>
  <c r="BE245"/>
  <c r="BE144"/>
  <c r="BE146"/>
  <c r="BE147"/>
  <c r="BE160"/>
  <c r="BE170"/>
  <c r="BE178"/>
  <c r="BE181"/>
  <c r="BE190"/>
  <c r="BE212"/>
  <c r="BE248"/>
  <c i="2" r="E85"/>
  <c r="BE205"/>
  <c r="BE210"/>
  <c r="BE220"/>
  <c r="BE239"/>
  <c r="BE276"/>
  <c r="BE322"/>
  <c r="BE455"/>
  <c r="BE475"/>
  <c r="BE479"/>
  <c r="BE541"/>
  <c r="BE550"/>
  <c r="BE603"/>
  <c r="BE606"/>
  <c r="BE658"/>
  <c r="BE676"/>
  <c r="J91"/>
  <c r="BE230"/>
  <c r="BE266"/>
  <c r="BE421"/>
  <c r="BE423"/>
  <c r="BE432"/>
  <c r="BE638"/>
  <c r="BE698"/>
  <c r="BE156"/>
  <c r="BE189"/>
  <c r="BE326"/>
  <c r="BE420"/>
  <c r="BE422"/>
  <c r="BE424"/>
  <c r="BE573"/>
  <c r="BE650"/>
  <c r="BE692"/>
  <c r="BE257"/>
  <c r="BE418"/>
  <c r="BE459"/>
  <c r="BE496"/>
  <c r="BE520"/>
  <c r="BE597"/>
  <c r="BE600"/>
  <c r="BE634"/>
  <c r="BE215"/>
  <c r="BE302"/>
  <c r="BE354"/>
  <c r="BE398"/>
  <c r="BE407"/>
  <c r="BE431"/>
  <c r="BE451"/>
  <c r="BE498"/>
  <c r="BE529"/>
  <c r="BE544"/>
  <c r="BE553"/>
  <c r="BE591"/>
  <c r="BE616"/>
  <c r="BE642"/>
  <c r="BE708"/>
  <c r="BE768"/>
  <c r="BE165"/>
  <c r="BE261"/>
  <c r="BE296"/>
  <c r="BE309"/>
  <c r="BE523"/>
  <c r="BE697"/>
  <c r="BE724"/>
  <c r="BE243"/>
  <c r="BE265"/>
  <c r="BE346"/>
  <c r="BE358"/>
  <c r="BE388"/>
  <c r="BE394"/>
  <c r="BE435"/>
  <c r="BE503"/>
  <c r="BE575"/>
  <c r="BE611"/>
  <c r="BE693"/>
  <c r="BE200"/>
  <c r="BE225"/>
  <c r="BE249"/>
  <c r="BE252"/>
  <c r="BE280"/>
  <c r="BE287"/>
  <c r="BE318"/>
  <c r="BE334"/>
  <c r="BE370"/>
  <c r="BE484"/>
  <c r="BE488"/>
  <c r="BE493"/>
  <c r="BE515"/>
  <c r="BE566"/>
  <c r="BE570"/>
  <c r="BE592"/>
  <c r="BE619"/>
  <c r="BE495"/>
  <c r="BE583"/>
  <c r="BE604"/>
  <c r="BE646"/>
  <c r="BE654"/>
  <c r="BE700"/>
  <c r="BE736"/>
  <c r="BE740"/>
  <c r="BE744"/>
  <c r="BE751"/>
  <c r="BE272"/>
  <c r="BE438"/>
  <c r="BE563"/>
  <c r="BE602"/>
  <c r="BE687"/>
  <c r="BE146"/>
  <c r="BE233"/>
  <c r="BE291"/>
  <c r="BE330"/>
  <c r="BE342"/>
  <c r="BE350"/>
  <c r="BE428"/>
  <c r="BE442"/>
  <c r="BE492"/>
  <c r="BE494"/>
  <c r="BE509"/>
  <c r="BE610"/>
  <c r="BE612"/>
  <c r="BE621"/>
  <c r="BE625"/>
  <c r="BE632"/>
  <c r="BE662"/>
  <c r="BE682"/>
  <c r="BE716"/>
  <c r="BE726"/>
  <c r="BE728"/>
  <c r="BE732"/>
  <c r="BE759"/>
  <c r="F94"/>
  <c r="BE152"/>
  <c r="BE178"/>
  <c r="BE182"/>
  <c r="BE308"/>
  <c r="BE338"/>
  <c r="BE376"/>
  <c r="BE414"/>
  <c r="BE467"/>
  <c r="BE502"/>
  <c r="BE532"/>
  <c r="BE629"/>
  <c r="BE666"/>
  <c r="BE668"/>
  <c r="BE672"/>
  <c r="BE678"/>
  <c r="BE685"/>
  <c r="F39"/>
  <c i="1" r="BD96"/>
  <c i="8" r="J34"/>
  <c i="1" r="AW102"/>
  <c i="3" r="J36"/>
  <c i="1" r="AW97"/>
  <c i="5" r="F36"/>
  <c i="1" r="BC99"/>
  <c i="7" r="F35"/>
  <c i="1" r="BB101"/>
  <c i="8" r="F37"/>
  <c i="1" r="BD102"/>
  <c i="3" r="F38"/>
  <c i="1" r="BC97"/>
  <c i="4" r="F36"/>
  <c i="1" r="BC98"/>
  <c i="5" r="F35"/>
  <c i="1" r="BB99"/>
  <c i="6" r="J34"/>
  <c i="1" r="AW100"/>
  <c i="7" r="F36"/>
  <c i="1" r="BC101"/>
  <c i="3" r="F37"/>
  <c i="1" r="BB97"/>
  <c i="6" r="F35"/>
  <c i="1" r="BB100"/>
  <c i="7" r="J34"/>
  <c i="1" r="AW101"/>
  <c i="2" r="F37"/>
  <c i="1" r="BB96"/>
  <c i="2" r="J36"/>
  <c i="1" r="AW96"/>
  <c i="2" r="F36"/>
  <c i="1" r="BA96"/>
  <c i="3" r="F36"/>
  <c i="1" r="BA97"/>
  <c i="4" r="J34"/>
  <c i="1" r="AW98"/>
  <c i="4" r="F37"/>
  <c i="1" r="BD98"/>
  <c i="5" r="J34"/>
  <c i="1" r="AW99"/>
  <c i="6" r="F36"/>
  <c i="1" r="BC100"/>
  <c i="7" r="F37"/>
  <c i="1" r="BD101"/>
  <c i="2" r="F38"/>
  <c i="1" r="BC96"/>
  <c i="8" r="F35"/>
  <c i="1" r="BB102"/>
  <c r="AS94"/>
  <c i="4" r="F34"/>
  <c i="1" r="BA98"/>
  <c i="5" r="F34"/>
  <c i="1" r="BA99"/>
  <c i="6" r="F37"/>
  <c i="1" r="BD100"/>
  <c i="4" r="F35"/>
  <c i="1" r="BB98"/>
  <c i="5" r="F37"/>
  <c i="1" r="BD99"/>
  <c i="7" r="F34"/>
  <c i="1" r="BA101"/>
  <c i="8" r="F36"/>
  <c i="1" r="BC102"/>
  <c i="3" r="F39"/>
  <c i="1" r="BD97"/>
  <c i="6" r="F34"/>
  <c i="1" r="BA100"/>
  <c i="8" r="F34"/>
  <c i="1" r="BA102"/>
  <c i="4" l="1" r="T122"/>
  <c r="R122"/>
  <c i="2" r="P521"/>
  <c i="4" r="BK122"/>
  <c r="J122"/>
  <c r="J96"/>
  <c i="7" r="P123"/>
  <c r="P122"/>
  <c i="1" r="AU101"/>
  <c i="2" r="P144"/>
  <c r="P143"/>
  <c i="1" r="AU96"/>
  <c i="2" r="T521"/>
  <c r="T143"/>
  <c i="5" r="R123"/>
  <c i="3" r="T125"/>
  <c i="6" r="R125"/>
  <c r="R124"/>
  <c i="7" r="T123"/>
  <c r="T122"/>
  <c i="5" r="T123"/>
  <c i="7" r="R123"/>
  <c r="R122"/>
  <c i="6" r="P125"/>
  <c r="P124"/>
  <c i="1" r="AU100"/>
  <c i="2" r="BK521"/>
  <c r="J521"/>
  <c r="J109"/>
  <c i="8" r="BK127"/>
  <c r="J127"/>
  <c r="J99"/>
  <c i="2" r="R521"/>
  <c r="R144"/>
  <c r="R143"/>
  <c i="6" r="T125"/>
  <c r="T124"/>
  <c i="8" r="P127"/>
  <c r="P123"/>
  <c i="1" r="AU102"/>
  <c i="5" r="BK123"/>
  <c r="J123"/>
  <c i="3" r="R125"/>
  <c i="8" r="R127"/>
  <c r="R123"/>
  <c i="6" r="BK125"/>
  <c r="J125"/>
  <c r="J97"/>
  <c i="8" r="J124"/>
  <c r="J97"/>
  <c r="J125"/>
  <c r="J98"/>
  <c r="J128"/>
  <c r="J100"/>
  <c i="7" r="BK122"/>
  <c r="J122"/>
  <c r="J96"/>
  <c i="3" r="J126"/>
  <c r="J99"/>
  <c i="2" r="J144"/>
  <c r="J99"/>
  <c i="5" r="J30"/>
  <c i="1" r="AG99"/>
  <c r="BA95"/>
  <c r="AW95"/>
  <c i="5" r="F33"/>
  <c i="1" r="AZ99"/>
  <c r="BD95"/>
  <c i="5" r="J33"/>
  <c i="1" r="AV99"/>
  <c r="AT99"/>
  <c r="AN99"/>
  <c i="8" r="F33"/>
  <c i="1" r="AZ102"/>
  <c r="AU95"/>
  <c r="AU94"/>
  <c r="BB95"/>
  <c i="4" r="F33"/>
  <c i="1" r="AZ98"/>
  <c i="8" r="J33"/>
  <c i="1" r="AV102"/>
  <c r="AT102"/>
  <c i="3" r="J35"/>
  <c i="1" r="AV97"/>
  <c r="AT97"/>
  <c i="3" r="F35"/>
  <c i="1" r="AZ97"/>
  <c r="BC95"/>
  <c r="AY95"/>
  <c i="4" r="J33"/>
  <c i="1" r="AV98"/>
  <c r="AT98"/>
  <c i="2" r="F35"/>
  <c i="1" r="AZ96"/>
  <c i="2" r="J35"/>
  <c i="1" r="AV96"/>
  <c r="AT96"/>
  <c i="3" r="J32"/>
  <c i="1" r="AG97"/>
  <c i="6" r="F33"/>
  <c i="1" r="AZ100"/>
  <c i="6" r="J33"/>
  <c i="1" r="AV100"/>
  <c r="AT100"/>
  <c i="7" r="J33"/>
  <c i="1" r="AV101"/>
  <c r="AT101"/>
  <c i="7" r="F33"/>
  <c i="1" r="AZ101"/>
  <c i="8" l="1" r="BK123"/>
  <c r="J123"/>
  <c r="J96"/>
  <c i="5" r="J96"/>
  <c i="2" r="BK143"/>
  <c r="J143"/>
  <c r="J98"/>
  <c i="6" r="BK124"/>
  <c r="J124"/>
  <c i="5" r="J39"/>
  <c i="1" r="AN97"/>
  <c i="3" r="J41"/>
  <c i="1" r="BD94"/>
  <c r="W33"/>
  <c r="AX95"/>
  <c r="BB94"/>
  <c r="AX94"/>
  <c i="4" r="J30"/>
  <c i="1" r="AG98"/>
  <c i="7" r="J30"/>
  <c i="1" r="AG101"/>
  <c r="AN101"/>
  <c r="BA94"/>
  <c r="AW94"/>
  <c r="AK30"/>
  <c i="6" r="J30"/>
  <c i="1" r="AG100"/>
  <c r="BC94"/>
  <c r="W32"/>
  <c r="AZ95"/>
  <c r="AV95"/>
  <c r="AT95"/>
  <c i="4" l="1" r="J39"/>
  <c i="6" r="J39"/>
  <c r="J96"/>
  <c i="7" r="J39"/>
  <c i="1" r="AN98"/>
  <c r="AN100"/>
  <c i="8" r="J30"/>
  <c i="1" r="AG102"/>
  <c i="2" r="J32"/>
  <c i="1" r="AG96"/>
  <c r="AN96"/>
  <c r="AZ94"/>
  <c r="W29"/>
  <c r="W31"/>
  <c r="AY94"/>
  <c r="W30"/>
  <c i="2" l="1" r="J41"/>
  <c i="8" r="J39"/>
  <c i="1" r="AN102"/>
  <c r="AG95"/>
  <c r="AG94"/>
  <c r="AK26"/>
  <c r="AV94"/>
  <c r="AK29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<sst xmlns="http://schemas.openxmlformats.org/spreadsheetml/2006/main">
  <si>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</si>
  <si>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</si>
  <si>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</si>
  <si>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</si>
  <si>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</si>
  <si>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{ebce2488-5a1b-4bc6-b45f-2c7d98c22f8e}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</si>
  <si>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</si>
  <si>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</si>
  <si>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</si>
  <si>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</si>
  <si>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</si>
  <si>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</si>
  <si>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</si>
  <si>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</si>
  <si>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</si>
  <si>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</si>
  <si>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</si>
  <si>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Svatoňovice zast.</t>
  </si>
  <si>
    <t>KSO:</t>
  </si>
  <si>
    <t>CC-CZ:</t>
  </si>
  <si>
    <t>Místo:</t>
  </si>
  <si>
    <t>Svatoňovice</t>
  </si>
  <si>
    <t>Datum:</t>
  </si>
  <si>
    <t>21. 9. 2021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</si>
  <si>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</si>
  <si>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</si>
  <si>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</si>
  <si>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</si>
  <si>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</si>
  <si>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</si>
  <si>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</si>
  <si>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</si>
  <si>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28307453</t>
  </si>
  <si>
    <t>F-PROJEKT-DOPRAVNÍ STAVBY s.r.o.</t>
  </si>
  <si>
    <t>CZ28307453</t>
  </si>
  <si>
    <t>True</t>
  </si>
  <si>
    <t>Zpracovatel:</t>
  </si>
  <si>
    <t>Poznámka:</t>
  </si>
  <si>
    <t>Cenová hladina ÚRS 2021 02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</si>
  <si>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</si>
  <si>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</si>
  <si>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</si>
  <si>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</si>
  <si>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</si>
  <si>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</si>
  <si>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</si>
  <si>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</si>
  <si>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</si>
  <si>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</si>
  <si>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</si>
  <si>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</si>
  <si>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</si>
  <si>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</si>
  <si>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</si>
  <si>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</si>
  <si>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</si>
  <si>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</si>
  <si>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</si>
  <si>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</si>
  <si>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</si>
  <si>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</si>
  <si>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</si>
  <si>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</si>
  <si>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</si>
  <si>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</si>
  <si>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</si>
  <si>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</si>
  <si>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</si>
  <si>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</si>
  <si>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</si>
  <si>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</si>
  <si>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</si>
  <si>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</si>
  <si>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</si>
  <si>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</si>
  <si>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</si>
  <si>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</si>
  <si>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</si>
  <si>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</si>
  <si>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</si>
  <si>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</si>
  <si>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</si>
  <si>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</si>
  <si>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</si>
  <si>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železniční zastávky</t>
  </si>
  <si>
    <t>STA</t>
  </si>
  <si>
    <t>1</t>
  </si>
  <si>
    <t>{6074d0c1-a0e4-415b-ab48-daccce02cb12}</t>
  </si>
  <si>
    <t>2</t>
  </si>
  <si>
    <t>/</t>
  </si>
  <si>
    <t>D.2.2.a.1</t>
  </si>
  <si>
    <t>Architektonicko-stavební řešení</t>
  </si>
  <si>
    <t>Soupis</t>
  </si>
  <si>
    <t>{468b7ad4-0230-4b6e-80c5-66014f5cf0a4}</t>
  </si>
  <si>
    <t>D.2.2.a.2</t>
  </si>
  <si>
    <t>Umělé osvětlení, silnoproudé rozvody a hromosvod</t>
  </si>
  <si>
    <t>{8a73913c-aa4a-4bff-8feb-a6e8e28d77a2}</t>
  </si>
  <si>
    <t>PS 01</t>
  </si>
  <si>
    <t>Zabezpečovací zařízení</t>
  </si>
  <si>
    <t>{a97d5ff6-90db-4e07-93c5-9bab2ee1d298}</t>
  </si>
  <si>
    <t>PS 02</t>
  </si>
  <si>
    <t>Sdělovací zařízení</t>
  </si>
  <si>
    <t>{24a84417-4c4d-409f-b261-fc318df971b4}</t>
  </si>
  <si>
    <t>SO 02</t>
  </si>
  <si>
    <t>Nové zpevněné plochy</t>
  </si>
  <si>
    <t>{6a00e0b3-860e-4759-877a-ab85dfb2a797}</t>
  </si>
  <si>
    <t>SO 03</t>
  </si>
  <si>
    <t xml:space="preserve">Odstranění  žumpy</t>
  </si>
  <si>
    <t>{0555845a-f133-4d5b-90f5-fb1d6b04134a}</t>
  </si>
  <si>
    <t>VRN</t>
  </si>
  <si>
    <t>Vedlejší rozpočtové náklady</t>
  </si>
  <si>
    <t>{08996516-1617-4625-b58d-148d5f90fab5}</t>
  </si>
  <si>
    <t>KRYCÍ LIST SOUPISU PRACÍ</t>
  </si>
  <si>
    <t>Objekt:</t>
  </si>
  <si>
    <t>SO 01 - Oprava železniční zastávky</t>
  </si>
  <si>
    <t>Soupis:</t>
  </si>
  <si>
    <t>D.2.2.a.1 - Architektonicko-stavební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</si>
  <si>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</si>
  <si>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</si>
  <si>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</si>
  <si>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</si>
  <si>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</si>
  <si>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</si>
  <si>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</si>
  <si>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</si>
  <si>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</si>
  <si>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</si>
  <si>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</si>
  <si>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</si>
  <si>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</si>
  <si>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</si>
  <si>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</si>
  <si>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</si>
  <si>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</si>
  <si>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</si>
  <si>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</si>
  <si>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</si>
  <si>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</si>
  <si>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</si>
  <si>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</si>
  <si>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</si>
  <si>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</si>
  <si>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</si>
  <si>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</si>
  <si>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</si>
  <si>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</si>
  <si>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</si>
  <si>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</si>
  <si>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</si>
  <si>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</si>
  <si>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</si>
  <si>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</si>
  <si>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</si>
  <si>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</si>
  <si>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</si>
  <si>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</si>
  <si>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</si>
  <si>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</si>
  <si>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</si>
  <si>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</si>
  <si>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</si>
  <si>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</si>
  <si>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</si>
  <si>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122311101</t>
  </si>
  <si>
    <t>Odkopávky a prokopávky ručně zapažené i nezapažené v hornině třídy těžitelnosti II skupiny 4</t>
  </si>
  <si>
    <t>m3</t>
  </si>
  <si>
    <t>CS ÚRS 2021 02</t>
  </si>
  <si>
    <t>4</t>
  </si>
  <si>
    <t>VV</t>
  </si>
  <si>
    <t>"odkopávka kolem základového zdiva kolem části budovy - dopravní kancelář m.č. 1.01"</t>
  </si>
  <si>
    <t>(2*4,88+4,48)*1,25*(0,4+1,1)/2</t>
  </si>
  <si>
    <t>"odkopávka v místě nové kabelové šachty"</t>
  </si>
  <si>
    <t>0,7*0,8*0,9</t>
  </si>
  <si>
    <t>Součet</t>
  </si>
  <si>
    <t>132212112</t>
  </si>
  <si>
    <t>Hloubení rýh šířky do 800 mm ručně zapažených i nezapažených, s urovnáním dna do předepsaného profilu a spádu v hornině třídy těžitelnosti I skupiny 3 nesoudržných</t>
  </si>
  <si>
    <t>"výkop rýhy pro odstranění vdovodní přípojky"</t>
  </si>
  <si>
    <t>5*0,8*1,5</t>
  </si>
  <si>
    <t>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</si>
  <si>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</si>
  <si>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</si>
  <si>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</t>
  </si>
  <si>
    <t>"zásypy po demolici a pro urovnání povrchu původní zeminou - na pozemku - přebytek z SO 02"</t>
  </si>
  <si>
    <t>"z deponie"</t>
  </si>
  <si>
    <t>9,717</t>
  </si>
  <si>
    <t>"zásypy po demolici a pro urovnání povrchu původní zeminou - na pozemku - z odkopávek SO 01"</t>
  </si>
  <si>
    <t>"na deponii a zpět"</t>
  </si>
  <si>
    <t>13,854*2</t>
  </si>
  <si>
    <t>6*2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</si>
  <si>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</si>
  <si>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</si>
  <si>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</t>
  </si>
  <si>
    <t xml:space="preserve">"dovoz zeminy pro terénní úpravy" </t>
  </si>
  <si>
    <t>"zásyp jámy po demolici"</t>
  </si>
  <si>
    <t>(4,2*3,2+8,22*3,22+9,33*3,53)*0,52</t>
  </si>
  <si>
    <t>"obsyp základů budovy po odkopech zeminou"</t>
  </si>
  <si>
    <t>(9,33+0,5+4,48)*0,487</t>
  </si>
  <si>
    <t>"přebytek zeminy z SO 02"</t>
  </si>
  <si>
    <t>-9,717</t>
  </si>
  <si>
    <t>"zemina z odkopávek"</t>
  </si>
  <si>
    <t>-13,854</t>
  </si>
  <si>
    <t>"zemina z hloubení rýh"</t>
  </si>
  <si>
    <t>-6,0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</si>
  <si>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</si>
  <si>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</si>
  <si>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</si>
  <si>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</t>
  </si>
  <si>
    <t>"zemina pro terénní úpravy - Opava"</t>
  </si>
  <si>
    <t>15,277*15</t>
  </si>
  <si>
    <t>174151101</t>
  </si>
  <si>
    <t>Zásyp sypaninou z jakékoliv horniny strojně s uložením výkopku ve vrstvách se zhutněním jam, šachet, rýh nebo kolem objektů v těchto vykopávkách</t>
  </si>
  <si>
    <t>12</t>
  </si>
  <si>
    <t>"k zásypům použita částečně zemina z SO 01 a SO 02 - uloženo na deponii"</t>
  </si>
  <si>
    <t>"zásyp jámy po demolici zeminou"</t>
  </si>
  <si>
    <t>"obsyp objektu zeminou"</t>
  </si>
  <si>
    <t>7</t>
  </si>
  <si>
    <t>M</t>
  </si>
  <si>
    <t>10364100</t>
  </si>
  <si>
    <t>zemina pro terénní úpravy - tříděná</t>
  </si>
  <si>
    <t>t</t>
  </si>
  <si>
    <t>14</t>
  </si>
  <si>
    <t>(4,2*3,2+8,22*3,22+9,33*3,53)*0,52*2</t>
  </si>
  <si>
    <t>(9,33+0,5+4,48)*0,487*2</t>
  </si>
  <si>
    <t>"odpočet zeminy z SO 02 uložené na deponii"</t>
  </si>
  <si>
    <t>-9,717*2</t>
  </si>
  <si>
    <t>"odpočet zeminy z SO 01 ložené na deponii"</t>
  </si>
  <si>
    <t>-13,35*2</t>
  </si>
  <si>
    <t>-6,0*2</t>
  </si>
  <si>
    <t>174151102</t>
  </si>
  <si>
    <t>Zásyp sypaninou z jakékoliv horniny strojně s uložením výkopku ve vrstvách se zhutněním v uzavřených prostorách s urovnáním povrchu zásypu</t>
  </si>
  <si>
    <t>16</t>
  </si>
  <si>
    <t>"zásyp prostoru stávajícího podzemního podlaží stavebním recyklátem"</t>
  </si>
  <si>
    <t>3,605*3,025*2,5</t>
  </si>
  <si>
    <t>0,8*(3,5+2,05+0,85)*2,5/2</t>
  </si>
  <si>
    <t>9</t>
  </si>
  <si>
    <t>58981120</t>
  </si>
  <si>
    <t>recyklát betonový frakce 0/16</t>
  </si>
  <si>
    <t>18</t>
  </si>
  <si>
    <t>3,605*3,025*2,5*2</t>
  </si>
  <si>
    <t>0,8*(3,5+2,05+0,85)*2,5/2*2</t>
  </si>
  <si>
    <t>181951114</t>
  </si>
  <si>
    <t>Úprava pláně vyrovnáním výškových rozdílů strojně v hornině třídy těžitelnosti II, skupiny 4 a 5 se zhutněním</t>
  </si>
  <si>
    <t>m2</t>
  </si>
  <si>
    <t>20</t>
  </si>
  <si>
    <t>"dle PD"</t>
  </si>
  <si>
    <t>160</t>
  </si>
  <si>
    <t>Zakládání</t>
  </si>
  <si>
    <t>11</t>
  </si>
  <si>
    <t>212572121</t>
  </si>
  <si>
    <t>Lože pro trativody z kameniva drobného těženého</t>
  </si>
  <si>
    <t>22</t>
  </si>
  <si>
    <t>" izolace základů části bdovy - dopravní kancelář m.č. 1.01"</t>
  </si>
  <si>
    <t>"drenáž kolem odkopaných základů"</t>
  </si>
  <si>
    <t>(9,33+4,48)*0,322</t>
  </si>
  <si>
    <t>212755214</t>
  </si>
  <si>
    <t>Trativody bez lože z drenážních trubek plastových flexibilních D 100 mm</t>
  </si>
  <si>
    <t>m</t>
  </si>
  <si>
    <t>24</t>
  </si>
  <si>
    <t>9,33+4,48</t>
  </si>
  <si>
    <t>13</t>
  </si>
  <si>
    <t>213141111</t>
  </si>
  <si>
    <t xml:space="preserve">Zřízení vrstvy z geotextilie  filtrační, separační, odvodňovací, ochranné, výztužné nebo protierozní v rovině nebo ve sklonu do 1:5, šířky do 3 m</t>
  </si>
  <si>
    <t>26</t>
  </si>
  <si>
    <t>"drenáž kolem odkopaných základů - obal filtračního obsypu"</t>
  </si>
  <si>
    <t>(9,33+4,48)*2,3</t>
  </si>
  <si>
    <t>69311172</t>
  </si>
  <si>
    <t>geotextilie PP s ÚV stabilizací 300g/m2</t>
  </si>
  <si>
    <t>28</t>
  </si>
  <si>
    <t>31,763*1,15 "Přepočtené koeficientem množství</t>
  </si>
  <si>
    <t>271532211</t>
  </si>
  <si>
    <t>Podsyp pod základové konstrukce se zhutněním a urovnáním povrchu z kameniva hrubého, frakce 32 - 63 mm</t>
  </si>
  <si>
    <t>30</t>
  </si>
  <si>
    <t>"podsyp pod základovou desku - skladba SP1 a SP2 - tl. 250 mm"</t>
  </si>
  <si>
    <t>8,9*4,3*0,25+0,2*4,3*0,25</t>
  </si>
  <si>
    <t>"podsyp pod kabelovou šachtu"</t>
  </si>
  <si>
    <t>0,7*0,8*0,1</t>
  </si>
  <si>
    <t>273321411</t>
  </si>
  <si>
    <t>Základy z betonu železového (bez výztuže) desky z betonu bez zvláštních nároků na prostředí tř. C 20/25</t>
  </si>
  <si>
    <t>32</t>
  </si>
  <si>
    <t>"základová deska zastávky - skladba SP1 - tl. 240 mm"</t>
  </si>
  <si>
    <t>8,9*4,3*0,24+4,3*0,2*0,24</t>
  </si>
  <si>
    <t>17</t>
  </si>
  <si>
    <t>273351121</t>
  </si>
  <si>
    <t>Bednění základů desek zřízení</t>
  </si>
  <si>
    <t>34</t>
  </si>
  <si>
    <t>(8,9+4,3)*0,24</t>
  </si>
  <si>
    <t>"bednění kabelového žlabu"</t>
  </si>
  <si>
    <t>2*(4,03+0,21)*0,21</t>
  </si>
  <si>
    <t>273351122</t>
  </si>
  <si>
    <t>Bednění základů desek odstranění</t>
  </si>
  <si>
    <t>36</t>
  </si>
  <si>
    <t>4,949</t>
  </si>
  <si>
    <t>19</t>
  </si>
  <si>
    <t>273362021</t>
  </si>
  <si>
    <t>Výztuž základů desek ze svařovaných sítí z drátů typu KARI</t>
  </si>
  <si>
    <t>38</t>
  </si>
  <si>
    <t>"kari síť 5/150/150 mm"</t>
  </si>
  <si>
    <t>2*8,9*4,3*1,15*0,0021*1,15</t>
  </si>
  <si>
    <t>274321511</t>
  </si>
  <si>
    <t>Základy z betonu železového (bez výztuže) pasy z betonu bez zvláštních nároků na prostředí tř. C 25/30</t>
  </si>
  <si>
    <t>40</t>
  </si>
  <si>
    <t>"doplnění části základu v místě prostupu kabelů základem z m.č.1.01 do kabelové komory"</t>
  </si>
  <si>
    <t>0,5*0,8*0,45</t>
  </si>
  <si>
    <t>274351121</t>
  </si>
  <si>
    <t>Bednění základů pasů rovné zřízení</t>
  </si>
  <si>
    <t>42</t>
  </si>
  <si>
    <t>(0,5+0,8)*2</t>
  </si>
  <si>
    <t>274351122</t>
  </si>
  <si>
    <t>Bednění základů pasů rovné odstranění</t>
  </si>
  <si>
    <t>44</t>
  </si>
  <si>
    <t>23</t>
  </si>
  <si>
    <t>274361821</t>
  </si>
  <si>
    <t>Výztuž základů pasů z betonářské oceli 10 505 (R) nebo BSt 500</t>
  </si>
  <si>
    <t>46</t>
  </si>
  <si>
    <t>"výztuž pr. 12 mm"</t>
  </si>
  <si>
    <t>3*(0,8+0,5)*2*0,00089</t>
  </si>
  <si>
    <t>Svislé a kompletní konstrukce</t>
  </si>
  <si>
    <t>310235241</t>
  </si>
  <si>
    <t xml:space="preserve">Zazdívka otvorů ve zdivu nadzákladovém cihlami pálenými  plochy do 0,0225 m2, ve zdi tl. do 300 mm</t>
  </si>
  <si>
    <t>kus</t>
  </si>
  <si>
    <t>48</t>
  </si>
  <si>
    <t>"zazdívka nik ve stávající zdi"</t>
  </si>
  <si>
    <t>25</t>
  </si>
  <si>
    <t>310239211</t>
  </si>
  <si>
    <t xml:space="preserve">Zazdívka otvorů ve zdivu nadzákladovém cihlami pálenými  plochy přes 1 m2 do 4 m2 na maltu vápenocementovou</t>
  </si>
  <si>
    <t>50</t>
  </si>
  <si>
    <t>"zazdění původních okenních otvorů ve stávajících zdech"</t>
  </si>
  <si>
    <t>2*1,6*1,4*0,45</t>
  </si>
  <si>
    <t>311235151</t>
  </si>
  <si>
    <t>Zdivo jednovrstvé z cihel děrovaných broušených na celoplošnou tenkovrstvou maltu, pevnost cihel do P10, tl. zdiva 300 mm</t>
  </si>
  <si>
    <t>52</t>
  </si>
  <si>
    <t>"nové zdivo"</t>
  </si>
  <si>
    <t>(2*3,73+8,88)*2,5</t>
  </si>
  <si>
    <t>(-2,355-2,5-1,1)*2,5</t>
  </si>
  <si>
    <t>"dostavba zdiva v případě statického narušení původní zůstávající zdi a jejího odbourání"</t>
  </si>
  <si>
    <t>(9,33+4,18)*2,5</t>
  </si>
  <si>
    <t>27</t>
  </si>
  <si>
    <t>317168053</t>
  </si>
  <si>
    <t>Překlady keramické vysoké osazené do maltového lože, šířky překladu 70 mm výšky 238 mm, délky 1500 mm</t>
  </si>
  <si>
    <t>54</t>
  </si>
  <si>
    <t>"P1 - 3x keramický překlad dl. 1500 mm + TI XPS"</t>
  </si>
  <si>
    <t>342244221</t>
  </si>
  <si>
    <t xml:space="preserve">Příčky jednoduché z cihel děrovaných  broušených, na tenkovrstvou maltu, pevnost cihel do P15, tl. příčky 140 mm</t>
  </si>
  <si>
    <t>56</t>
  </si>
  <si>
    <t>"štítové zdivo - poznámka Š výkresu D.2.2.1 příloha 9"</t>
  </si>
  <si>
    <t>3*2*4,48/2*1,58/2</t>
  </si>
  <si>
    <t>Vodorovné konstrukce</t>
  </si>
  <si>
    <t>29</t>
  </si>
  <si>
    <t>417321414</t>
  </si>
  <si>
    <t xml:space="preserve">Ztužující pásy a věnce z betonu železového (bez výztuže)  tř. C 20/25</t>
  </si>
  <si>
    <t>58</t>
  </si>
  <si>
    <t>"věnec V1 - plní i funkci překladu - rozměr 250x250 mm + TI XPS tl. 50 mm"</t>
  </si>
  <si>
    <t>(8,88+2*3,73-1,5)*0,25*0,25</t>
  </si>
  <si>
    <t>"věnec V1 - nad stávajícím zdivem - rozměr 400x250 mm + TI XPS tl. 50 mm"</t>
  </si>
  <si>
    <t>(9,33+4,03)*0,4*0,25</t>
  </si>
  <si>
    <t>417351115</t>
  </si>
  <si>
    <t xml:space="preserve">Bednění bočnic ztužujících pásů a věnců včetně vzpěr  zřízení</t>
  </si>
  <si>
    <t>60</t>
  </si>
  <si>
    <t>2*(8,88+2*3,73)*0,25</t>
  </si>
  <si>
    <t>2*(9,33+4,03)*0,25</t>
  </si>
  <si>
    <t>31</t>
  </si>
  <si>
    <t>417351116</t>
  </si>
  <si>
    <t xml:space="preserve">Bednění bočnic ztužujících pásů a věnců včetně vzpěr  odstranění</t>
  </si>
  <si>
    <t>62</t>
  </si>
  <si>
    <t>417361821</t>
  </si>
  <si>
    <t xml:space="preserve">Výztuž ztužujících pásů a věnců  z betonářské oceli 10 505 (R) nebo BSt 500</t>
  </si>
  <si>
    <t>64</t>
  </si>
  <si>
    <t>"4x výztuž pr. 12 mm + třmínky pr. 6 mm po 250 mm"</t>
  </si>
  <si>
    <t>(8,88+2*3,73)*4*(1,0*0,00089+1,3*0,00022)</t>
  </si>
  <si>
    <t>(9,33+4,03)*4*(1,0*0,00089+1,6*0,00022)</t>
  </si>
  <si>
    <t>Komunikace pozemní</t>
  </si>
  <si>
    <t>33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</si>
  <si>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</si>
  <si>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</si>
  <si>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66</t>
  </si>
  <si>
    <t>"betonová dlažba - přístřešek"</t>
  </si>
  <si>
    <t>4,15*3,73</t>
  </si>
  <si>
    <t>59245021</t>
  </si>
  <si>
    <t>dlažba tvar čtverec betonová 200x200x60mm přírodní</t>
  </si>
  <si>
    <t>68</t>
  </si>
  <si>
    <t>15,48*1,02 "Přepočtené koeficientem množství</t>
  </si>
  <si>
    <t>Úpravy povrchů, podlahy a osazování výplní</t>
  </si>
  <si>
    <t>35</t>
  </si>
  <si>
    <t>612131121</t>
  </si>
  <si>
    <t xml:space="preserve">Podkladní a spojovací vrstva vnitřních omítaných ploch  penetrace disperzní nanášená ručně stěn</t>
  </si>
  <si>
    <t>70</t>
  </si>
  <si>
    <t>"dopravní kancelář - m.č. 1.01"</t>
  </si>
  <si>
    <t>2*(4,13+3,73)*2,6-1,1*2,15</t>
  </si>
  <si>
    <t>612341121</t>
  </si>
  <si>
    <t xml:space="preserve">Omítka sádrová nebo vápenosádrová vnitřních ploch  nanášená ručně jednovrstvá, tloušťky do 10 mm hladká svislých konstrukcí stěn</t>
  </si>
  <si>
    <t>72</t>
  </si>
  <si>
    <t>37</t>
  </si>
  <si>
    <t>612341191</t>
  </si>
  <si>
    <t xml:space="preserve">Omítka sádrová nebo vápenosádrová vnitřních ploch  nanášená ručně Příplatek k cenám za každých dalších i započatých 5 mm tloušťky omítky přes 10 mm stěn</t>
  </si>
  <si>
    <t>74</t>
  </si>
  <si>
    <t>619991021</t>
  </si>
  <si>
    <t xml:space="preserve">Zakrytí vnitřních ploch před znečištěním  včetně pozdějšího odkrytí rámů oken a dveří, keramických soklů oblepením malířskou páskou</t>
  </si>
  <si>
    <t>76</t>
  </si>
  <si>
    <t>"rám dveří"</t>
  </si>
  <si>
    <t>2*2,15+1,1</t>
  </si>
  <si>
    <t>39</t>
  </si>
  <si>
    <t>621131121</t>
  </si>
  <si>
    <t xml:space="preserve">Podkladní a spojovací vrstva vnějších omítaných ploch  penetrace nanášená ručně podhledů</t>
  </si>
  <si>
    <t>78</t>
  </si>
  <si>
    <t>"nadpraží vstupu do dopravní kanceláře"</t>
  </si>
  <si>
    <t>1,1*0,3</t>
  </si>
  <si>
    <t>621142001</t>
  </si>
  <si>
    <t xml:space="preserve">Potažení vnějších ploch pletivem  v ploše nebo pruzích, na plném podkladu sklovláknitým vtlačením do tmelu podhledů</t>
  </si>
  <si>
    <t>80</t>
  </si>
  <si>
    <t>41</t>
  </si>
  <si>
    <t>621321111</t>
  </si>
  <si>
    <t xml:space="preserve">Omítka vápenocementová vnějších ploch  nanášená ručně jednovrstvá, tloušťky do 15 mm hrubá zatřená podhledů</t>
  </si>
  <si>
    <t>82</t>
  </si>
  <si>
    <t>621531011</t>
  </si>
  <si>
    <t xml:space="preserve">Omítka tenkovrstvá silikonová vnějších ploch  probarvená, včetně penetrace podkladu zrnitá, tloušťky 1,5 mm podhledů</t>
  </si>
  <si>
    <t>CS ÚRS 2020 02</t>
  </si>
  <si>
    <t>84</t>
  </si>
  <si>
    <t>43</t>
  </si>
  <si>
    <t>622131121</t>
  </si>
  <si>
    <t xml:space="preserve">Podkladní a spojovací vrstva vnějších omítaných ploch  penetrace nanášená ručně stěn</t>
  </si>
  <si>
    <t>86</t>
  </si>
  <si>
    <t>"obvodové stěny pod obklad"</t>
  </si>
  <si>
    <t>2*(9,33+4,48)*2,65+(9,33+4,48)*0,35</t>
  </si>
  <si>
    <t>(-2,355-2,5)*2,15</t>
  </si>
  <si>
    <t>2*2*0,3*2,15</t>
  </si>
  <si>
    <t>"štítové zdivo pod obklad"</t>
  </si>
  <si>
    <t>"vnitřní stěny zastávky pod silikonovou omítku - 1.02"</t>
  </si>
  <si>
    <t>2*(4,15+3,73)*2,6</t>
  </si>
  <si>
    <t>(-2,355-2,5-1,1)*2,15</t>
  </si>
  <si>
    <t>2*2,15*0,3</t>
  </si>
  <si>
    <t>622142001</t>
  </si>
  <si>
    <t xml:space="preserve">Potažení vnějších ploch pletivem  v ploše nebo pruzích, na plném podkladu sklovláknitým vtlačením do tmelu stěn</t>
  </si>
  <si>
    <t>88</t>
  </si>
  <si>
    <t>45</t>
  </si>
  <si>
    <t>622321111</t>
  </si>
  <si>
    <t xml:space="preserve">Omítka vápenocementová vnějších ploch  nanášená ručně jednovrstvá, tloušťky do 15 mm hrubá zatřená stěn</t>
  </si>
  <si>
    <t>90</t>
  </si>
  <si>
    <t>622531011</t>
  </si>
  <si>
    <t xml:space="preserve">Omítka tenkovrstvá silikonová vnějších ploch  probarvená, včetně penetrace podkladu zrnitá, tloušťky 1,5 mm stěn</t>
  </si>
  <si>
    <t>92</t>
  </si>
  <si>
    <t>47</t>
  </si>
  <si>
    <t>629991011</t>
  </si>
  <si>
    <t xml:space="preserve">Zakrytí vnějších ploch před znečištěním  včetně pozdějšího odkrytí výplní otvorů a svislých ploch fólií přilepenou lepící páskou</t>
  </si>
  <si>
    <t>94</t>
  </si>
  <si>
    <t>"dveře"</t>
  </si>
  <si>
    <t>1,1*2,15</t>
  </si>
  <si>
    <t>631311125</t>
  </si>
  <si>
    <t xml:space="preserve">Mazanina z betonu  prostého bez zvýšených nároků na prostředí tl. přes 80 do 120 mm tř. C 20/25</t>
  </si>
  <si>
    <t>96</t>
  </si>
  <si>
    <t>"podlaha dopravní kanceláře - skladba SP1"</t>
  </si>
  <si>
    <t>4,13*3,73*0,1</t>
  </si>
  <si>
    <t>1,0*0,3*0,1</t>
  </si>
  <si>
    <t>"zasílená podleha vedle kabelového žlabu"</t>
  </si>
  <si>
    <t>3,73*0,1*0,1</t>
  </si>
  <si>
    <t>"prahy čekárny"</t>
  </si>
  <si>
    <t>(2,355+2,5)*0,3*0,1</t>
  </si>
  <si>
    <t>49</t>
  </si>
  <si>
    <t>631319022</t>
  </si>
  <si>
    <t xml:space="preserve">Příplatek k cenám mazanin  za úpravu povrchu mazaniny přehlazením s poprášením cementem pro konečnou úpravu, mazanina tl. přes 80 do 120 mm (20 kg/m3)</t>
  </si>
  <si>
    <t>98</t>
  </si>
  <si>
    <t>1*0,3*0,1</t>
  </si>
  <si>
    <t>644941111</t>
  </si>
  <si>
    <t xml:space="preserve">Montáž průvětrníků nebo mřížek odvětrávacích  velikosti do 150 x 200 mm</t>
  </si>
  <si>
    <t>100</t>
  </si>
  <si>
    <t>"odvětrávací otvor krytý mřížkou 150/150 mm - pozn.1 výkr.D2.2.a.1 př.9 "</t>
  </si>
  <si>
    <t>51</t>
  </si>
  <si>
    <t>55341410</t>
  </si>
  <si>
    <t>průvětrník mřížový s klapkami 150x150mm</t>
  </si>
  <si>
    <t>102</t>
  </si>
  <si>
    <t>Ostatní konstrukce a práce, bourání</t>
  </si>
  <si>
    <t>936104213</t>
  </si>
  <si>
    <t xml:space="preserve">Montáž odpadkového koše  přichycením kotevními šrouby</t>
  </si>
  <si>
    <t>104</t>
  </si>
  <si>
    <t>53</t>
  </si>
  <si>
    <t>74910130.R</t>
  </si>
  <si>
    <t>venkovní čtyřkoš pro tříděný odpad, antivandal, svařovaná kce, objem 3x32+1x50 lt, kotvení závit.tyčemi - ozn. OK</t>
  </si>
  <si>
    <t>106</t>
  </si>
  <si>
    <t>936124113</t>
  </si>
  <si>
    <t xml:space="preserve">Montáž lavičky parkové  stabilní přichycené kotevními šrouby</t>
  </si>
  <si>
    <t>108</t>
  </si>
  <si>
    <t>55</t>
  </si>
  <si>
    <t>74910109.R</t>
  </si>
  <si>
    <t>lavička s opěradlem 1500x500x800mm konstrukce-antivandal, sedák a opěradlo z ocelových tyčí, lak RAL dle zadavatele, kotvení do podkladní desky - ozn. L</t>
  </si>
  <si>
    <t>110</t>
  </si>
  <si>
    <t>941111111</t>
  </si>
  <si>
    <t xml:space="preserve">Montáž lešení řadového trubkového lehkého pracovního s podlahami  s provozním zatížením tř. 3 do 200 kg/m2 šířky tř. W06 od 0,6 do 0,9 m, výšky do 10 m</t>
  </si>
  <si>
    <t>112</t>
  </si>
  <si>
    <t>(9,33+4,48)*3,0</t>
  </si>
  <si>
    <t>(9,33+4,48)*2,65</t>
  </si>
  <si>
    <t>57</t>
  </si>
  <si>
    <t>941111211</t>
  </si>
  <si>
    <t xml:space="preserve">Montáž lešení řadového trubkového lehkého pracovního s podlahami  s provozním zatížením tř. 3 do 200 kg/m2 Příplatek za první a každý další den použití lešení k ceně -1111</t>
  </si>
  <si>
    <t>114</t>
  </si>
  <si>
    <t>78,027*30</t>
  </si>
  <si>
    <t>941111811</t>
  </si>
  <si>
    <t xml:space="preserve">Demontáž lešení řadového trubkového lehkého pracovního s podlahami  s provozním zatížením tř. 3 do 200 kg/m2 šířky tř. W06 od 0,6 do 0,9 m, výšky do 10 m</t>
  </si>
  <si>
    <t>116</t>
  </si>
  <si>
    <t>59</t>
  </si>
  <si>
    <t>949101111</t>
  </si>
  <si>
    <t xml:space="preserve">Lešení pomocné pracovní pro objekty pozemních staveb  pro zatížení do 150 kg/m2, o výšce lešeňové podlahy do 1,9 m</t>
  </si>
  <si>
    <t>118</t>
  </si>
  <si>
    <t>4,15*3,73+4,13*3,73</t>
  </si>
  <si>
    <t>952901111</t>
  </si>
  <si>
    <t xml:space="preserve">Vyčištění budov nebo objektů před předáním do užívání  budov bytové nebo občanské výstavby, světlé výšky podlaží do 4 m</t>
  </si>
  <si>
    <t>120</t>
  </si>
  <si>
    <t>61</t>
  </si>
  <si>
    <t>953735115</t>
  </si>
  <si>
    <t xml:space="preserve">Odvětrání vodorovné  z plastových trub ukládaných na sraz, na maltové terče se zakrytím volných konců síťkami na střechách, do izolačních násypů apod. vnitřní průměr přes 140 do 160 mm</t>
  </si>
  <si>
    <t>122</t>
  </si>
  <si>
    <t>"odvětrávací otvor krytý mřížkou - pozn. 2 - D.2.2.a.1 - v.č.9"</t>
  </si>
  <si>
    <t>1*0,45+1*0,3</t>
  </si>
  <si>
    <t>961031411</t>
  </si>
  <si>
    <t xml:space="preserve">Bourání základů ze zdiva cihelného  na maltu cementovou</t>
  </si>
  <si>
    <t>124</t>
  </si>
  <si>
    <t>"odbourání základů do hlouby 0,5 m pod terén"</t>
  </si>
  <si>
    <t>(3*3,08+12,55)*0,5*0,5</t>
  </si>
  <si>
    <t>(11,21+3,8+3,2+2,92+1,25+2*0,55)*0,5*0,5</t>
  </si>
  <si>
    <t xml:space="preserve">"odbourání zůstávajích základových stěn pro uložení nové základové desky" </t>
  </si>
  <si>
    <t>(2*3,73+8,88)*0,5*0,24</t>
  </si>
  <si>
    <t>"odbourání části původního základu v místě prostupu kabelů základem z m.č.1.01 do kabelové komory"</t>
  </si>
  <si>
    <t>63</t>
  </si>
  <si>
    <t>962031133</t>
  </si>
  <si>
    <t xml:space="preserve">Bourání příček z cihel, tvárnic nebo příčkovek  z cihel pálených, plných nebo dutých na maltu vápennou nebo vápenocementovou, tl. do 150 mm</t>
  </si>
  <si>
    <t>126</t>
  </si>
  <si>
    <t>"vnitřní příčka v zachované části"</t>
  </si>
  <si>
    <t>3,73*3,1</t>
  </si>
  <si>
    <t>962032231</t>
  </si>
  <si>
    <t xml:space="preserve">Bourání zdiva nadzákladového z cihel nebo tvárnic  z cihel pálených nebo vápenopískových, na maltu vápennou nebo vápenocementovou, objemu přes 1 m3</t>
  </si>
  <si>
    <t>128</t>
  </si>
  <si>
    <t>"bourání zůstávajícího zdiva v případě statického narušení"</t>
  </si>
  <si>
    <t>(9,33+4,03)*0,45*2,75</t>
  </si>
  <si>
    <t>65</t>
  </si>
  <si>
    <t>965042141</t>
  </si>
  <si>
    <t>Bourání mazanin betonových nebo z litého asfaltu tl. do 100 mm, plochy přes 4 m2</t>
  </si>
  <si>
    <t>130</t>
  </si>
  <si>
    <t>"bourání podlah v tl. 100 mm"</t>
  </si>
  <si>
    <t>"původní stavba"</t>
  </si>
  <si>
    <t>(4,15*3,08+3,98*3,08+8,43*3,73)*0,1</t>
  </si>
  <si>
    <t>"přístavby"</t>
  </si>
  <si>
    <t>(2,92*2,85+4,25*1,3+1,65*1,25)*0,1</t>
  </si>
  <si>
    <t>3,0*3,8*0,1</t>
  </si>
  <si>
    <t>965082941</t>
  </si>
  <si>
    <t>Odstranění násypu pod podlahami nebo ochranného násypu na střechách tl. přes 200 mm jakékoliv plochy</t>
  </si>
  <si>
    <t>132</t>
  </si>
  <si>
    <t>"odstranění násypu pod podlahami v odhadované tloušťce 300 mm"</t>
  </si>
  <si>
    <t>(4,15*3,08+3,98*3,08+8,43*3,73)*0,3</t>
  </si>
  <si>
    <t>(2,92*2,85+4,25*1,3+1,65*1,25)*0,3</t>
  </si>
  <si>
    <t>3,0*3,8*0,3</t>
  </si>
  <si>
    <t>67</t>
  </si>
  <si>
    <t>973031151</t>
  </si>
  <si>
    <t xml:space="preserve">Vysekání výklenků nebo kapes ve zdivu z cihel  na maltu vápennou nebo vápenocementovou výklenků, pohledové plochy přes 0,25 m2</t>
  </si>
  <si>
    <t>134</t>
  </si>
  <si>
    <t>"vysekání kapsy v původním zdivu pro základovou desku"</t>
  </si>
  <si>
    <t>(8,9+4,3)*0,24*0,24</t>
  </si>
  <si>
    <t>977131113</t>
  </si>
  <si>
    <t xml:space="preserve">Vrty příklepovými vrtáky  do cihelného zdiva nebo prostého betonu průměru 12 mm</t>
  </si>
  <si>
    <t>136</t>
  </si>
  <si>
    <t>"vyvrtání otvorů pro vložení výztuže pr. 12 mm"</t>
  </si>
  <si>
    <t>3*2*0,3</t>
  </si>
  <si>
    <t>69</t>
  </si>
  <si>
    <t>978013191</t>
  </si>
  <si>
    <t>Otlučení vápenných nebo vápenocementových omítek vnitřních ploch stěn s vyškrabáním spar, s očištěním zdiva, v rozsahu přes 50 do 100 %</t>
  </si>
  <si>
    <t>138</t>
  </si>
  <si>
    <t>"vnitřek zůstávajících obvodových stěn"</t>
  </si>
  <si>
    <t>(8,58+4,03)*2,6</t>
  </si>
  <si>
    <t>981011316</t>
  </si>
  <si>
    <t xml:space="preserve">Demolice budov  postupným rozebíráním z cihel, kamene, smíšeného nebo hrázděného zdiva, tvárnic na maltu vápennou nebo vápenocementovou s podílem konstrukcí přes 30 do 35 %</t>
  </si>
  <si>
    <t>140</t>
  </si>
  <si>
    <t>"částečná demolice budovy s odpočtem zachovaného obestavěného prostoru"</t>
  </si>
  <si>
    <t>585-9,33*4,48*2,5</t>
  </si>
  <si>
    <t>71</t>
  </si>
  <si>
    <t>R-9-K-1</t>
  </si>
  <si>
    <t>Odpojení objektu od inženýrských sítí - odpojení a zaslepení kanalizace betonem, odpojení vodovodu</t>
  </si>
  <si>
    <t>soubor</t>
  </si>
  <si>
    <t>142</t>
  </si>
  <si>
    <t>R-9-K-2</t>
  </si>
  <si>
    <t>D+M Exteriérová vitrína pro oznámení aktuálních informací, jízní řády,výluky at.d - rozměr 1440/1000/60 mm - viz výpis spec. prvků - mobiliář - ozn. V</t>
  </si>
  <si>
    <t>144</t>
  </si>
  <si>
    <t>73</t>
  </si>
  <si>
    <t>R-9-K-3</t>
  </si>
  <si>
    <t>D+M orientační tabule s názvy železniční stanice a tabule se směrem jízd vlaků dle popisu v TZ - sada 3+1 ks (orientační systém)</t>
  </si>
  <si>
    <t>sada</t>
  </si>
  <si>
    <t>146</t>
  </si>
  <si>
    <t>R-9-K-3.1</t>
  </si>
  <si>
    <t>D+M Komora plastová pro napojení opických kabelů a vedení NN - 610/470/810 mm vč. poklopu</t>
  </si>
  <si>
    <t>148</t>
  </si>
  <si>
    <t>75</t>
  </si>
  <si>
    <t>R-9-K-4</t>
  </si>
  <si>
    <t>D+M pracovního stolu a židle dle výpisu specifických prvků - mobiliář - dopravní kancelář - ozn. PS</t>
  </si>
  <si>
    <t>150</t>
  </si>
  <si>
    <t>997</t>
  </si>
  <si>
    <t>Přesun sutě</t>
  </si>
  <si>
    <t>997006004</t>
  </si>
  <si>
    <t>Úprava stavebního odpadu pytlování nebezpečného odpadu s obsahem azbestu ze šablon</t>
  </si>
  <si>
    <t>152</t>
  </si>
  <si>
    <t>"azbestocementový odpad - střešní krytina - 20 kg/m2"</t>
  </si>
  <si>
    <t>2*5,3*13,05*0,02</t>
  </si>
  <si>
    <t>77</t>
  </si>
  <si>
    <t>997006512</t>
  </si>
  <si>
    <t>Vodorovná doprava suti na skládku s naložením na dopravní prostředek a složením přes 100 m do 1 km</t>
  </si>
  <si>
    <t>154</t>
  </si>
  <si>
    <t>997006519</t>
  </si>
  <si>
    <t>Vodorovná doprava suti na skládku s naložením na dopravní prostředek a složením Příplatek k ceně za každý další i započatý 1 km</t>
  </si>
  <si>
    <t>156</t>
  </si>
  <si>
    <t>"skládka Opava"</t>
  </si>
  <si>
    <t>2,767*35</t>
  </si>
  <si>
    <t>"skládka Rejchartice"</t>
  </si>
  <si>
    <t>423,067*18</t>
  </si>
  <si>
    <t>79</t>
  </si>
  <si>
    <t>997013631</t>
  </si>
  <si>
    <t>Poplatek za uložení stavebního odpadu na skládce (skládkovné) směsného stavebního a demoličního zatříděného do Katalogu odpadů pod kódem 17 09 04</t>
  </si>
  <si>
    <t>158</t>
  </si>
  <si>
    <t>"odpad z demolice"</t>
  </si>
  <si>
    <t>425,834</t>
  </si>
  <si>
    <t>"odpočet azbestocementové krytiny"</t>
  </si>
  <si>
    <t>-2,767</t>
  </si>
  <si>
    <t>997013821</t>
  </si>
  <si>
    <t>Poplatek za uložení stavebního odpadu na skládce (skládkovné) ze stavebních materiálů obsahujících azbest zatříděných do Katalogu odpadů pod kódem 17 06 05</t>
  </si>
  <si>
    <t>998</t>
  </si>
  <si>
    <t>Přesun hmot</t>
  </si>
  <si>
    <t>81</t>
  </si>
  <si>
    <t>998001123</t>
  </si>
  <si>
    <t xml:space="preserve">Přesun hmot pro demolice objektů  výšky do 21 m</t>
  </si>
  <si>
    <t>162</t>
  </si>
  <si>
    <t>PSV</t>
  </si>
  <si>
    <t>Práce a dodávky PSV</t>
  </si>
  <si>
    <t>711</t>
  </si>
  <si>
    <t>Izolace proti vodě, vlhkosti a plynům</t>
  </si>
  <si>
    <t>711111001</t>
  </si>
  <si>
    <t xml:space="preserve">Provedení izolace proti zemní vlhkosti natěradly a tmely za studena  na ploše vodorovné V nátěrem penetračním</t>
  </si>
  <si>
    <t>164</t>
  </si>
  <si>
    <t>" izolace podlahy části budovy - dopravní kancelář m.č. 1.01 - skladba SP1"</t>
  </si>
  <si>
    <t>4,1*4,43</t>
  </si>
  <si>
    <t>"doplnění izolace v případě statického narušení původního zdiva s následným odbouráním"</t>
  </si>
  <si>
    <t>(4,1+4,43)*0,45</t>
  </si>
  <si>
    <t>83</t>
  </si>
  <si>
    <t>11163153</t>
  </si>
  <si>
    <t>emulze asfaltová penetrační</t>
  </si>
  <si>
    <t>litr</t>
  </si>
  <si>
    <t>166</t>
  </si>
  <si>
    <t>22,002*0,001 "Přepočtené koeficientem množství</t>
  </si>
  <si>
    <t>711112001</t>
  </si>
  <si>
    <t xml:space="preserve">Provedení izolace proti zemní vlhkosti natěradly a tmely za studena  na ploše svislé S nátěrem penetračním</t>
  </si>
  <si>
    <t>168</t>
  </si>
  <si>
    <t>" izolace podlahy části budovy - dopravní kancelář m.č. 1.01 - skladba SP1 - vnitřní sokl"</t>
  </si>
  <si>
    <t>(4,13+4,03)*0,3</t>
  </si>
  <si>
    <t>"izolace kabelového žlabu v podlaze</t>
  </si>
  <si>
    <t>2*4,03*0,21+0,45*0,21</t>
  </si>
  <si>
    <t>(9,33+4,48)*1,55</t>
  </si>
  <si>
    <t>4,48*0,2</t>
  </si>
  <si>
    <t>85</t>
  </si>
  <si>
    <t>170</t>
  </si>
  <si>
    <t>26,537*0,00035 "Přepočtené koeficientem množství</t>
  </si>
  <si>
    <t>711141559</t>
  </si>
  <si>
    <t xml:space="preserve">Provedení izolace proti zemní vlhkosti pásy přitavením  NAIP na ploše vodorovné V</t>
  </si>
  <si>
    <t>172</t>
  </si>
  <si>
    <t>87</t>
  </si>
  <si>
    <t>62853004</t>
  </si>
  <si>
    <t>pás asfaltový natavitelný modifikovaný SBS tl 4,0mm s vložkou ze skleněné tkaniny a spalitelnou PE fólií nebo jemnozrnným minerálním posypem na horním povrchu</t>
  </si>
  <si>
    <t>174</t>
  </si>
  <si>
    <t>22,002*1,15 "Přepočtené koeficientem množství</t>
  </si>
  <si>
    <t>711142559</t>
  </si>
  <si>
    <t xml:space="preserve">Provedení izolace proti zemní vlhkosti pásy přitavením  NAIP na ploše svislé S</t>
  </si>
  <si>
    <t>176</t>
  </si>
  <si>
    <t>"zpětný spoj"</t>
  </si>
  <si>
    <t>89</t>
  </si>
  <si>
    <t>178</t>
  </si>
  <si>
    <t>26,537*1,2 "Přepočtené koeficientem množství</t>
  </si>
  <si>
    <t>711161273</t>
  </si>
  <si>
    <t>Provedení izolace proti zemní vlhkosti nopovou fólií na ploše svislé S z nopové fólie</t>
  </si>
  <si>
    <t>180</t>
  </si>
  <si>
    <t>(9,33+4,48)*1</t>
  </si>
  <si>
    <t>91</t>
  </si>
  <si>
    <t>28323005</t>
  </si>
  <si>
    <t>fólie profilovaná (nopová) drenážní HDPE s výškou nopů 8mm</t>
  </si>
  <si>
    <t>182</t>
  </si>
  <si>
    <t>13,81*1,2 "Přepočtené koeficientem množství</t>
  </si>
  <si>
    <t>998711201</t>
  </si>
  <si>
    <t xml:space="preserve">Přesun hmot pro izolace proti vodě, vlhkosti a plynům  stanovený procentní sazbou (%) z ceny vodorovná dopravní vzdálenost do 50 m v objektech výšky do 6 m</t>
  </si>
  <si>
    <t>%</t>
  </si>
  <si>
    <t>184</t>
  </si>
  <si>
    <t>713</t>
  </si>
  <si>
    <t>Izolace tepelné</t>
  </si>
  <si>
    <t>93</t>
  </si>
  <si>
    <t>713131151</t>
  </si>
  <si>
    <t>Montáž tepelné izolace stěn rohožemi, pásy, deskami, dílci, bloky (izolační materiál ve specifikaci) vložením jednovrstvě</t>
  </si>
  <si>
    <t>186</t>
  </si>
  <si>
    <t>"zateplení překladu P1 - tl. 70 mm"</t>
  </si>
  <si>
    <t>1*1,5*0,25</t>
  </si>
  <si>
    <t>"zeteplení věnce V1 - tl. 50 mm"</t>
  </si>
  <si>
    <t>(8,88+2*3,73)*0,25</t>
  </si>
  <si>
    <t>"zateplení věnce V2 - tl. 50 mm"</t>
  </si>
  <si>
    <t>(9,33+4,03)*0,25</t>
  </si>
  <si>
    <t>28376440</t>
  </si>
  <si>
    <t>deska z polystyrénu XPS, hrana rovná a strukturovaný povrch 300kPa tl 50mm</t>
  </si>
  <si>
    <t>188</t>
  </si>
  <si>
    <t>7,425*1,05 "Přepočtené koeficientem množství</t>
  </si>
  <si>
    <t>95</t>
  </si>
  <si>
    <t>28376412</t>
  </si>
  <si>
    <t>deska z polystyrénu XPS, hrana rovná a strukturovaný povrch 300kPa tl 70mm</t>
  </si>
  <si>
    <t>190</t>
  </si>
  <si>
    <t>713151111</t>
  </si>
  <si>
    <t>Montáž tepelné izolace střech šikmých rohožemi, pásy, deskami (izolační materiál ve specifikaci) kladenými volně mezi krokve</t>
  </si>
  <si>
    <t>192</t>
  </si>
  <si>
    <t>"skladba střešní konstrukce nad dopravní kanceláří - skladba S2"</t>
  </si>
  <si>
    <t>"ve dvou vrstvách"</t>
  </si>
  <si>
    <t>2*4,13*3,73</t>
  </si>
  <si>
    <t>97</t>
  </si>
  <si>
    <t>63152097</t>
  </si>
  <si>
    <t>pás tepelně izolační univerzální λ=0,032-0,033 tl 60mm</t>
  </si>
  <si>
    <t>194</t>
  </si>
  <si>
    <t>30,81*1,02 "Přepočtené koeficientem množství</t>
  </si>
  <si>
    <t>998713201</t>
  </si>
  <si>
    <t>Přesun hmot pro izolace tepelné stanovený procentní sazbou (%) z ceny vodorovná dopravní vzdálenost do 50 m v objektech výšky do 6 m</t>
  </si>
  <si>
    <t>196</t>
  </si>
  <si>
    <t>721</t>
  </si>
  <si>
    <t>Zdravotechnika - vnitřní kanalizace</t>
  </si>
  <si>
    <t>99</t>
  </si>
  <si>
    <t>721242115</t>
  </si>
  <si>
    <t>Lapače střešních splavenin polypropylenové (PP) s kulovým kloubem na odtoku DN 110</t>
  </si>
  <si>
    <t>198</t>
  </si>
  <si>
    <t>R-721-K-1</t>
  </si>
  <si>
    <t>Napojení odvodnění na stávající kanalizaci</t>
  </si>
  <si>
    <t>200</t>
  </si>
  <si>
    <t>101</t>
  </si>
  <si>
    <t>998721201</t>
  </si>
  <si>
    <t xml:space="preserve">Přesun hmot pro vnitřní kanalizace  stanovený procentní sazbou (%) z ceny vodorovná dopravní vzdálenost do 50 m v objektech výšky do 6 m</t>
  </si>
  <si>
    <t>202</t>
  </si>
  <si>
    <t>762</t>
  </si>
  <si>
    <t>Konstrukce tesařské</t>
  </si>
  <si>
    <t>762342441</t>
  </si>
  <si>
    <t>Bednění a laťování montáž lišt trojúhelníkových</t>
  </si>
  <si>
    <t>204</t>
  </si>
  <si>
    <t>"kontralatě - skladba střešní konstrukce S1 a S2"</t>
  </si>
  <si>
    <t>2*2,95*12</t>
  </si>
  <si>
    <t>103</t>
  </si>
  <si>
    <t>60514114</t>
  </si>
  <si>
    <t>řezivo jehličnaté lať impregnovaná dl 4 m</t>
  </si>
  <si>
    <t>206</t>
  </si>
  <si>
    <t>R-762-K-1</t>
  </si>
  <si>
    <t>D+M vazníkové střešní konstrukce impregnované včetně ukotvení do betonového věnce</t>
  </si>
  <si>
    <t>kpl</t>
  </si>
  <si>
    <t>208</t>
  </si>
  <si>
    <t>105</t>
  </si>
  <si>
    <t>762342214</t>
  </si>
  <si>
    <t>Bednění a laťování montáž laťování střech jednoduchých sklonu do 60° při osové vzdálenosti latí přes 150 do 360 mm</t>
  </si>
  <si>
    <t>210</t>
  </si>
  <si>
    <t>"skladba S1 a S2 - skladba střešní konstrukce"</t>
  </si>
  <si>
    <t>2*9,633*2,95</t>
  </si>
  <si>
    <t>212</t>
  </si>
  <si>
    <t>(2*9,633*2,95+3*9,633)/0,36*0,05*0,03*1,15</t>
  </si>
  <si>
    <t>107</t>
  </si>
  <si>
    <t>998762201</t>
  </si>
  <si>
    <t xml:space="preserve">Přesun hmot pro konstrukce tesařské  stanovený procentní sazbou (%) z ceny vodorovná dopravní vzdálenost do 50 m v objektech výšky do 6 m</t>
  </si>
  <si>
    <t>214</t>
  </si>
  <si>
    <t>763</t>
  </si>
  <si>
    <t>Konstrukce suché výstavby</t>
  </si>
  <si>
    <t>763131411</t>
  </si>
  <si>
    <t xml:space="preserve">Podhled ze sádrokartonových desek  dvouvrstvá zavěšená spodní konstrukce z ocelových profilů CD, UD jednoduše opláštěná deskou standardní A, tl. 12,5 mm, bez izolace</t>
  </si>
  <si>
    <t>216</t>
  </si>
  <si>
    <t>"strop dopravní kanceláře - skladba S2"</t>
  </si>
  <si>
    <t>4,13*3,73</t>
  </si>
  <si>
    <t>109</t>
  </si>
  <si>
    <t>763131751</t>
  </si>
  <si>
    <t xml:space="preserve">Podhled ze sádrokartonových desek  ostatní práce a konstrukce na podhledech ze sádrokartonových desek montáž parotěsné zábrany</t>
  </si>
  <si>
    <t>218</t>
  </si>
  <si>
    <t>28329338</t>
  </si>
  <si>
    <t>fólie PE nevyztužená pro parotěsnou vrstvu podlah, stěn, stropů a střech do 200g/m2</t>
  </si>
  <si>
    <t>220</t>
  </si>
  <si>
    <t>15,405*1,1 "Přepočtené koeficientem množství</t>
  </si>
  <si>
    <t>111</t>
  </si>
  <si>
    <t>998763401</t>
  </si>
  <si>
    <t xml:space="preserve">Přesun hmot pro konstrukce montované z desek  stanovený procentní sazbou (%) z ceny vodorovná dopravní vzdálenost do 50 m v objektech výšky do 6 m</t>
  </si>
  <si>
    <t>222</t>
  </si>
  <si>
    <t>764</t>
  </si>
  <si>
    <t>Konstrukce klempířské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</si>
  <si>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</si>
  <si>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</si>
  <si>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224</t>
  </si>
  <si>
    <t>113</t>
  </si>
  <si>
    <t>764211605</t>
  </si>
  <si>
    <t>Oplechování střešních prvků z pozinkovaného plechu s povrchovou úpravou hřebene větraného z hřebenáčů oblých s větracím pásem rš 400 mm</t>
  </si>
  <si>
    <t>226</t>
  </si>
  <si>
    <t>"dle výpisu specifických prvků - ozn. KL5 - RAL 7011"</t>
  </si>
  <si>
    <t>9,63</t>
  </si>
  <si>
    <t>764212633</t>
  </si>
  <si>
    <t>Oplechování střešních prvků z pozinkovaného plechu s povrchovou úpravou štítu závětrnou lištou rš 250 mm</t>
  </si>
  <si>
    <t>228</t>
  </si>
  <si>
    <t>"dle výpisu specifických prvků - ozn. KL6 - RAL 7011"</t>
  </si>
  <si>
    <t>2*2*2,95</t>
  </si>
  <si>
    <t>115</t>
  </si>
  <si>
    <t>764212661</t>
  </si>
  <si>
    <t>Oplechování střešních prvků z pozinkovaného plechu s povrchovou úpravou okapu střechy rovné okapovým plechem rš 150 mm</t>
  </si>
  <si>
    <t>230</t>
  </si>
  <si>
    <t>"dle výpisu specifických prvků - ozn. KL4 - RAL 7011"</t>
  </si>
  <si>
    <t>2*9,6</t>
  </si>
  <si>
    <t>764213456</t>
  </si>
  <si>
    <t>Oplechování střešních prvků z pozinkovaného plechu sněhový zachytávač průbežný dvoutrubkový</t>
  </si>
  <si>
    <t>232</t>
  </si>
  <si>
    <t>"dle výpisu specifických prvků - ozn. KL7 - RAL 7011"</t>
  </si>
  <si>
    <t>117</t>
  </si>
  <si>
    <t>764511602</t>
  </si>
  <si>
    <t>Žlab podokapní z pozinkovaného plechu s povrchovou úpravou včetně háků a čel půlkruhový rš 330 mm</t>
  </si>
  <si>
    <t>234</t>
  </si>
  <si>
    <t>"dle výpisu specifických prvků - ozn. KL1 - RAL 7011"</t>
  </si>
  <si>
    <t>764511642</t>
  </si>
  <si>
    <t>Žlab podokapní z pozinkovaného plechu s povrchovou úpravou včetně háků a čel kotlík oválný (trychtýřový), rš žlabu/průměr svodu 330/100 mm</t>
  </si>
  <si>
    <t>236</t>
  </si>
  <si>
    <t>"dle výpisu specifických prvků - ozn. KL3 - RAL 7011"</t>
  </si>
  <si>
    <t>119</t>
  </si>
  <si>
    <t>764518622</t>
  </si>
  <si>
    <t>Svod z pozinkovaného plechu s upraveným povrchem včetně objímek, kolen a odskoků kruhový, průměru 100 mm</t>
  </si>
  <si>
    <t>238</t>
  </si>
  <si>
    <t>"dle výpisu specifických prvků - ozn. KL2 - RAL 7011"</t>
  </si>
  <si>
    <t>2*3</t>
  </si>
  <si>
    <t>998764201</t>
  </si>
  <si>
    <t>Přesun hmot pro konstrukce klempířské stanovený procentní sazbou (%) z ceny vodorovná dopravní vzdálenost do 50 m v objektech výšky do 6 m</t>
  </si>
  <si>
    <t>240</t>
  </si>
  <si>
    <t>765</t>
  </si>
  <si>
    <t>Krytina skládaná</t>
  </si>
  <si>
    <t>121</t>
  </si>
  <si>
    <t>765191011</t>
  </si>
  <si>
    <t>Montáž pojistné hydroizolační nebo parotěsné fólie kladené ve sklonu přes 20° volně na krokve</t>
  </si>
  <si>
    <t>242</t>
  </si>
  <si>
    <t>"skladba S1 a S2 - střešní konstrukce"</t>
  </si>
  <si>
    <t>28329288</t>
  </si>
  <si>
    <t>fólie nekontaktní difuzně nepropustná pro doplňkovou hydroizolační vrstvu třípláštových střech větraných (reakce na oheň - třída F) 140g/m2</t>
  </si>
  <si>
    <t>244</t>
  </si>
  <si>
    <t>P</t>
  </si>
  <si>
    <t xml:space="preserve">Poznámka k položce:_x000d_
podstřešní pojistná  s absorpční vrstvou na spodní straně</t>
  </si>
  <si>
    <t>56,835*1,1 "Přepočtené koeficientem množství</t>
  </si>
  <si>
    <t>123</t>
  </si>
  <si>
    <t>998765201</t>
  </si>
  <si>
    <t>Přesun hmot pro krytiny skládané stanovený procentní sazbou (%) z ceny vodorovná dopravní vzdálenost do 50 m v objektech výšky do 6 m</t>
  </si>
  <si>
    <t>246</t>
  </si>
  <si>
    <t>766</t>
  </si>
  <si>
    <t>Konstrukce truhlářské</t>
  </si>
  <si>
    <t>766421213</t>
  </si>
  <si>
    <t xml:space="preserve">Montáž obložení podhledů  jednoduchých palubkami na pero a drážku z měkkého dřeva, šířky přes 80 do 100 mm</t>
  </si>
  <si>
    <t>248</t>
  </si>
  <si>
    <t>"podhled přesahu zastřešení na spodní pásy vazníkové konstrukce střechy - dřevěné palubky tl. 12,5 mm"</t>
  </si>
  <si>
    <t>2*9,63*(0,3+0,2)</t>
  </si>
  <si>
    <t>125</t>
  </si>
  <si>
    <t>61191120</t>
  </si>
  <si>
    <t>palubky obkladové smrk profil klasický 12,5x96mm jakost A/B</t>
  </si>
  <si>
    <t>250</t>
  </si>
  <si>
    <t>9,63*1,2 "Přepočtené koeficientem množství</t>
  </si>
  <si>
    <t>998766201</t>
  </si>
  <si>
    <t>Přesun hmot pro konstrukce truhlářské stanovený procentní sazbou (%) z ceny vodorovná dopravní vzdálenost do 50 m v objektech výšky do 6 m</t>
  </si>
  <si>
    <t>252</t>
  </si>
  <si>
    <t>767</t>
  </si>
  <si>
    <t>Konstrukce zámečnické</t>
  </si>
  <si>
    <t>127</t>
  </si>
  <si>
    <t>767640111</t>
  </si>
  <si>
    <t xml:space="preserve">Montáž dveří ocelových  vchodových jednokřídlových bez nadsvětlíku</t>
  </si>
  <si>
    <t>254</t>
  </si>
  <si>
    <t>"dle výpisu specifických prvků - ozn. D1"</t>
  </si>
  <si>
    <t>"dveře 1100/2150 mm hliníkový profil"</t>
  </si>
  <si>
    <t>55341246.R</t>
  </si>
  <si>
    <t>dveře Al vchodové jednokřídlové š 1000mm včetně zárubně - ozn. D1 - dle výpisu specifických prvků</t>
  </si>
  <si>
    <t>256</t>
  </si>
  <si>
    <t>143</t>
  </si>
  <si>
    <t>767662210</t>
  </si>
  <si>
    <t>Montáž mříží otvíravých</t>
  </si>
  <si>
    <t>258</t>
  </si>
  <si>
    <t>"Z1 - ocelová mříž vstupních dveří"</t>
  </si>
  <si>
    <t>1,1*2,150</t>
  </si>
  <si>
    <t>R-767-M-1</t>
  </si>
  <si>
    <t>Mříž ocelová otevíravá s rámem s uzamykáním (integrovaný rozvorový zámek) komaxit 1100/2105 mm</t>
  </si>
  <si>
    <t>260</t>
  </si>
  <si>
    <t>129</t>
  </si>
  <si>
    <t>998767201</t>
  </si>
  <si>
    <t xml:space="preserve">Přesun hmot pro zámečnické konstrukce  stanovený procentní sazbou (%) z ceny vodorovná dopravní vzdálenost do 50 m v objektech výšky do 6 m</t>
  </si>
  <si>
    <t>262</t>
  </si>
  <si>
    <t>781</t>
  </si>
  <si>
    <t>Dokončovací práce - obklady</t>
  </si>
  <si>
    <t>781111011</t>
  </si>
  <si>
    <t>Příprava podkladu před provedením obkladu oprášení (ometení) stěny</t>
  </si>
  <si>
    <t>264</t>
  </si>
  <si>
    <t>131</t>
  </si>
  <si>
    <t>781121011</t>
  </si>
  <si>
    <t>Příprava podkladu před provedením obkladu nátěr penetrační na stěnu</t>
  </si>
  <si>
    <t>266</t>
  </si>
  <si>
    <t>781734112</t>
  </si>
  <si>
    <t>Montáž obkladů vnějších stěn z obkladaček cihelných lepených flexibilním lepidlem přes 50 do 85 ks/m2</t>
  </si>
  <si>
    <t>268</t>
  </si>
  <si>
    <t>133</t>
  </si>
  <si>
    <t>59623113.R</t>
  </si>
  <si>
    <t>pásek obkladový cihlový hladký 240x71x14mm červený</t>
  </si>
  <si>
    <t>270</t>
  </si>
  <si>
    <t>Poznámka k položce:_x000d_
Spotřeba: 48 kus/m2</t>
  </si>
  <si>
    <t>998781201</t>
  </si>
  <si>
    <t xml:space="preserve">Přesun hmot pro obklady keramické  stanovený procentní sazbou (%) z ceny vodorovná dopravní vzdálenost do 50 m v objektech výšky do 6 m</t>
  </si>
  <si>
    <t>272</t>
  </si>
  <si>
    <t>783</t>
  </si>
  <si>
    <t>Dokončovací práce - nátěry</t>
  </si>
  <si>
    <t>135</t>
  </si>
  <si>
    <t>783101203</t>
  </si>
  <si>
    <t>Příprava podkladu truhlářských konstrukcí před provedením nátěru broušení smirkovým papírem nebo plátnem jemné</t>
  </si>
  <si>
    <t>274</t>
  </si>
  <si>
    <t>783113111</t>
  </si>
  <si>
    <t>Napouštěcí nátěr truhlářských konstrukcí jednonásobný fungicidní syntetický</t>
  </si>
  <si>
    <t>276</t>
  </si>
  <si>
    <t>137</t>
  </si>
  <si>
    <t>783118101</t>
  </si>
  <si>
    <t>Lazurovací nátěr truhlářských konstrukcí jednonásobný syntetický</t>
  </si>
  <si>
    <t>278</t>
  </si>
  <si>
    <t>783118211</t>
  </si>
  <si>
    <t>Lakovací nátěr truhlářských konstrukcí dvojnásobný s mezibroušením syntetický</t>
  </si>
  <si>
    <t>280</t>
  </si>
  <si>
    <t>139</t>
  </si>
  <si>
    <t>783933151</t>
  </si>
  <si>
    <t>Penetrační nátěr betonových podlah hladkých (z pohledového nebo gletovaného betonu, stěrky apod.) epoxidový</t>
  </si>
  <si>
    <t>282</t>
  </si>
  <si>
    <t>1*0,3</t>
  </si>
  <si>
    <t>(2,355+2,5)*0,3</t>
  </si>
  <si>
    <t>783937163</t>
  </si>
  <si>
    <t>Krycí (uzavírací) nátěr betonových podlah dvojnásobný epoxidový rozpouštědlový</t>
  </si>
  <si>
    <t>284</t>
  </si>
  <si>
    <t>784</t>
  </si>
  <si>
    <t>Dokončovací práce - malby a tapety</t>
  </si>
  <si>
    <t>141</t>
  </si>
  <si>
    <t>784111001</t>
  </si>
  <si>
    <t>Oprášení (ometení) podkladu v místnostech výšky do 3,80 m</t>
  </si>
  <si>
    <t>286</t>
  </si>
  <si>
    <t>"stěny"</t>
  </si>
  <si>
    <t>"strop"</t>
  </si>
  <si>
    <t>"zastávka - strop"</t>
  </si>
  <si>
    <t>784221101</t>
  </si>
  <si>
    <t>Malby z malířských směsí otěruvzdorných za sucha dvojnásobné, bílé za sucha otěruvzdorné dobře v místnostech výšky do 3,80 m</t>
  </si>
  <si>
    <t>288</t>
  </si>
  <si>
    <t>D.2.2.a.2 - Umělé osvětlení, silnoproudé rozvody a hromosvod</t>
  </si>
  <si>
    <t xml:space="preserve">    741 - Elektroinstalace - silnoproud</t>
  </si>
  <si>
    <t>M - Práce a dodávky M</t>
  </si>
  <si>
    <t xml:space="preserve">    46-M - Zemní práce při extr.mont.pracích</t>
  </si>
  <si>
    <t>HZS - Hodinové zúčtovací sazby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</si>
  <si>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</si>
  <si>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</si>
  <si>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</si>
  <si>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</t>
  </si>
  <si>
    <t>34571521</t>
  </si>
  <si>
    <t>krabice pod omítku PVC odbočná kruhová D 70mm s víčkem a svorkovnicí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</si>
  <si>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</si>
  <si>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</si>
  <si>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34571519R</t>
  </si>
  <si>
    <t>krabice univerzální odbočná z PH s víčkem, KO250</t>
  </si>
  <si>
    <t>741112061</t>
  </si>
  <si>
    <t>Montáž krabic elektroinstalačních bez napojení na trubky a lišty, demontáže a montáže víčka a přístroje přístrojových zapuštěných plastových kruhových</t>
  </si>
  <si>
    <t>34571512</t>
  </si>
  <si>
    <t>krabice přístrojová instalační 500V, 71x71x42mm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</si>
  <si>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</si>
  <si>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</si>
  <si>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34140846</t>
  </si>
  <si>
    <t>vodič propojovací jádro Cu lanované izolace PVC 450/750V (H07V-R) 1x10mm2</t>
  </si>
  <si>
    <t>Poznámka k položce:_x000d_
H07V-R</t>
  </si>
  <si>
    <t>34140844</t>
  </si>
  <si>
    <t>vodič propojovací jádro Cu lanované izolace PVC 450/750V (H07V-R) 1x6mm2</t>
  </si>
  <si>
    <t>34142159</t>
  </si>
  <si>
    <t>vodič propojovací flexibilní jádro Cu lanované izolace PVC 450/750V (H07V-K) 1x16mm2</t>
  </si>
  <si>
    <t>Poznámka k položce:_x000d_
H07V-K CYA</t>
  </si>
  <si>
    <t>741122611</t>
  </si>
  <si>
    <t>Montáž kabelů měděných bez ukončení uložených pevně plných kulatých nebo bezhalogenových (např. CYKY) počtu a průřezu žil 3x1,5 až 6 mm2</t>
  </si>
  <si>
    <t>34111030</t>
  </si>
  <si>
    <t>kabel instalační jádro Cu plné izolace PVC plášť PVC 450/750V (CYKY) 3x1,5mm2</t>
  </si>
  <si>
    <t>Poznámka k položce:_x000d_
CYKY</t>
  </si>
  <si>
    <t>34111036</t>
  </si>
  <si>
    <t>kabel instalační jádro Cu plné izolace PVC plášť PVC 450/750V (CYKY) 3x2,5mm2</t>
  </si>
  <si>
    <t>741122623</t>
  </si>
  <si>
    <t>Montáž kabelů měděných bez ukončení uložených pevně plných kulatých nebo bezhalogenových (např. CYKY) počtu a průřezu žil 4x10 mm2</t>
  </si>
  <si>
    <t>34111076</t>
  </si>
  <si>
    <t>kabel instalační jádro Cu plné izolace PVC plášť PVC 450/750V (CYKY) 4x10mm2</t>
  </si>
  <si>
    <t>741122641</t>
  </si>
  <si>
    <t>Montáž kabelů měděných bez ukončení uložených pevně plných kulatých nebo bezhalogenových (např. CYKY) počtu a průřezu žil 5x1,5 až 2,5 mm2</t>
  </si>
  <si>
    <t>34111094</t>
  </si>
  <si>
    <t>kabel instalační jádro Cu plné izolace PVC plášť PVC 450/750V (CYKY) 5x2,5mm2</t>
  </si>
  <si>
    <t>34111090</t>
  </si>
  <si>
    <t>kabel instalační jádro Cu plné izolace PVC plášť PVC 450/750V (CYKY) 5x1,5mm2</t>
  </si>
  <si>
    <t>741122642</t>
  </si>
  <si>
    <t>Montáž kabelů měděných bez ukončení uložených pevně plných kulatých nebo bezhalogenových (např. CYKY) počtu a průřezu žil 5x4 až 6 mm2</t>
  </si>
  <si>
    <t>34111100</t>
  </si>
  <si>
    <t>kabel instalační jádro Cu plné izolace PVC plášť PVC 450/750V (CYKY) 5x6mm2</t>
  </si>
  <si>
    <t>741122643</t>
  </si>
  <si>
    <t>Montáž kabelů měděných bez ukončení uložených pevně plných kulatých nebo bezhalogenových (např. CYKY) počtu a průřezu žil 5x10 mm2</t>
  </si>
  <si>
    <t>34111076R</t>
  </si>
  <si>
    <t>kabel silový s Cu jádrem 1kV 5x10mm2</t>
  </si>
  <si>
    <t>741130001</t>
  </si>
  <si>
    <t>Ukončení vodičů izolovaných s označením a zapojením v rozváděči nebo na přístroji, průřezu žíly do 2,5 mm2</t>
  </si>
  <si>
    <t>741130004</t>
  </si>
  <si>
    <t>Ukončení vodičů izolovaných s označením a zapojením v rozváděči nebo na přístroji, průřezu žíly do 6 mm2</t>
  </si>
  <si>
    <t>741130005</t>
  </si>
  <si>
    <t>Ukončení vodičů izolovaných s označením a zapojením v rozváděči nebo na přístroji, průřezu žíly do 10 mm2</t>
  </si>
  <si>
    <t>741130006</t>
  </si>
  <si>
    <t>Ukončení vodičů izolovaných s označením a zapojením v rozváděči nebo na přístroji, průřezu žíly do 16 mm2</t>
  </si>
  <si>
    <t>741132132</t>
  </si>
  <si>
    <t>Ukončení kabelů smršťovací záklopkou nebo páskou se zapojením bez letování, počtu a průřezu žil 4x10 mm2</t>
  </si>
  <si>
    <t>741132146</t>
  </si>
  <si>
    <t>Ukončení kabelů smršťovací záklopkou nebo páskou se zapojením bez letování, počtu a průřezu žil 5x6 mm2</t>
  </si>
  <si>
    <t>741132147</t>
  </si>
  <si>
    <t>Ukončení kabelů smršťovací záklopkou nebo páskou se zapojením bez letování, počtu a průřezu žil 5x10 mm2</t>
  </si>
  <si>
    <t>35436314</t>
  </si>
  <si>
    <t>hlava rozdělovací smršťovaná přímá do 1kV SKE 4f/1+2 kabel 12-32mm/průřez 1,5-35mm</t>
  </si>
  <si>
    <t>741136001</t>
  </si>
  <si>
    <t>Propojení kabelů nebo vodičů spojkou venkovní teplem smršťovací kabelů celoplastových, počtu a průřezu žil 4x10 až 16 mm2</t>
  </si>
  <si>
    <t>35436030</t>
  </si>
  <si>
    <t>spojka kabelová smršťovaná přímá do 1kV 91ahsc-35/5 5x6-35mm</t>
  </si>
  <si>
    <t>741210001</t>
  </si>
  <si>
    <t>Montáž rozvodnic oceloplechových nebo plastových bez zapojení vodičů běžných, hmotnosti do 20 kg</t>
  </si>
  <si>
    <t>35713116R</t>
  </si>
  <si>
    <t>Rozvaděč RD1 - dle výkresu č. 6</t>
  </si>
  <si>
    <t>741210101</t>
  </si>
  <si>
    <t>Montáž rozváděčů litinových, hliníkových nebo plastových bez zapojení vodičů sestavy hmotnosti do 50 kg</t>
  </si>
  <si>
    <t>35711671</t>
  </si>
  <si>
    <t xml:space="preserve">skříň rozváděče elektroměrového pro přímé měření  kompaktní pilíř celoplastové provedení pro 1x dvousazbový třífázový elektroměr a spínací prvek sazby přístroje na elektroměrové desce s plombovatelným krytem jističů (ER212/NKP7P)</t>
  </si>
  <si>
    <t>741231012</t>
  </si>
  <si>
    <t>Montáž svorkovnic do rozváděčů s popisnými štítky se zapojením vodičů na jedné straně ochranných</t>
  </si>
  <si>
    <t>34562905</t>
  </si>
  <si>
    <t>svornice ochranná 6236-30 16mm2 63A</t>
  </si>
  <si>
    <t>741240022</t>
  </si>
  <si>
    <t>Montáž ostatního příslušenství rozvoden tabulek výstražných a označovacích pro přístroje lepením</t>
  </si>
  <si>
    <t>73534535</t>
  </si>
  <si>
    <t>tabulka bezpečnostní plastová s tiskem 2 barvy A6 105x148mm</t>
  </si>
  <si>
    <t>741310021</t>
  </si>
  <si>
    <t>Montáž spínačů jedno nebo dvoupólových nástěnných se zapojením vodičů, pro prostředí normální přepínačů, řazení 5-sériových</t>
  </si>
  <si>
    <t>34535575</t>
  </si>
  <si>
    <t>spínač řazení 5 10A bílý, slonová kost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</si>
  <si>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</si>
  <si>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</si>
  <si>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34555123R</t>
  </si>
  <si>
    <t>zásuvka 2násobná 16A s přepěťovou ochranou, bílá, slonová kost</t>
  </si>
  <si>
    <t>741320042</t>
  </si>
  <si>
    <t>Montáž pojistek se zapojením vodičů pojistkových částí patron nožových</t>
  </si>
  <si>
    <t>35825230</t>
  </si>
  <si>
    <t>pojistka nožová 40A nízkoztrátová 3,60W, provedení normální, charakteristika gG</t>
  </si>
  <si>
    <t>741320161</t>
  </si>
  <si>
    <t>Montáž jističů se zapojením vodičů třípólových nn do 25 A bez krytu</t>
  </si>
  <si>
    <t>35822401</t>
  </si>
  <si>
    <t>jistič 3pólový-charakteristika B 16A</t>
  </si>
  <si>
    <t>35822403</t>
  </si>
  <si>
    <t>jistič 3pólový-charakteristika B 25A</t>
  </si>
  <si>
    <t>741321001</t>
  </si>
  <si>
    <t>Montáž proudových chráničů se zapojením vodičů dvoupólových nn do 25 A bez krytu</t>
  </si>
  <si>
    <t>35822109R</t>
  </si>
  <si>
    <t>jistič 1+N kombinovaný s proud. chráničem 30mA-charakteristika B 10A</t>
  </si>
  <si>
    <t>741330053</t>
  </si>
  <si>
    <t>Montáž stykačů nn se zapojením vodičů střídavých vestavných čtyřpólových do 40 A</t>
  </si>
  <si>
    <t>35821108</t>
  </si>
  <si>
    <t xml:space="preserve">stykač vzduchový 3pólový  C17.10 220-230V / 50Hz</t>
  </si>
  <si>
    <t>741330744R</t>
  </si>
  <si>
    <t>Montáž relé nezávislých bez zapojení vodičů tepelných</t>
  </si>
  <si>
    <t>28616336R</t>
  </si>
  <si>
    <t>termostat prostorový programový topení/chlazení drátový</t>
  </si>
  <si>
    <t>741372061</t>
  </si>
  <si>
    <t>Montáž svítidel s integrovaným zdrojem LED se zapojením vodičů interiérových přisazených stropních hranatých nebo kruhových, plochy do 0,09 m2</t>
  </si>
  <si>
    <t>34851151R</t>
  </si>
  <si>
    <t xml:space="preserve">B - svítidlo LED průmyslové antivandal, těleso Al odlitek bílý smalt, difuzor zesílený PC, 8 W,  IP65, 352 x 102 x 79mm, 800 lm, 4000K, Ra 80</t>
  </si>
  <si>
    <t>34851128R</t>
  </si>
  <si>
    <t xml:space="preserve">C - svítidlo LED, průmyslové antivandal, těleso tlakově odlévaný Al prášková barva antracit, difuzor Al rámeček a opálový PC, 1x11W,  IP65, ø285x150mm, 1150 lm, 4000K, Ra 80</t>
  </si>
  <si>
    <t>741372062</t>
  </si>
  <si>
    <t>Montáž svítidel s integrovaným zdrojem LED se zapojením vodičů interiérových přisazených stropních hranatých nebo kruhových, plochy přes 0,09 do 0,36 m2</t>
  </si>
  <si>
    <t>34851156R</t>
  </si>
  <si>
    <t xml:space="preserve">A - svítidlo LED průmyslové, těleso šedý PC, difuzor opálový PC, 36,2 W,  IP66, 1600 x 92 x 90mm, 4520 lm, 4000K, Ra 80</t>
  </si>
  <si>
    <t>741375022R</t>
  </si>
  <si>
    <t>Montáž stropního topného panelu</t>
  </si>
  <si>
    <t>54151359R</t>
  </si>
  <si>
    <t>sálavý topný panel 300W IP44, 592 x 592 x 30 mm</t>
  </si>
  <si>
    <t>741410021</t>
  </si>
  <si>
    <t>Montáž uzemňovacího vedení s upevněním, propojením a připojením pomocí svorek v zemi s izolací spojů pásku průřezu do 120 mm2 v městské zástavbě</t>
  </si>
  <si>
    <t>35442062</t>
  </si>
  <si>
    <t>pás zemnící 30x4mm FeZn</t>
  </si>
  <si>
    <t>kg</t>
  </si>
  <si>
    <t>741410041</t>
  </si>
  <si>
    <t>Montáž uzemňovacího vedení s upevněním, propojením a připojením pomocí svorek v zemi s izolací spojů drátu nebo lana Ø do 10 mm v městské zástavbě</t>
  </si>
  <si>
    <t>35441073</t>
  </si>
  <si>
    <t>drát D 10mm FeZn</t>
  </si>
  <si>
    <t>741420001</t>
  </si>
  <si>
    <t>Montáž hromosvodného vedení svodových drátů nebo lan s podpěrami, Ø do 10 mm</t>
  </si>
  <si>
    <t>35441077</t>
  </si>
  <si>
    <t>drát D 8mm AlMgSi</t>
  </si>
  <si>
    <t>35441490</t>
  </si>
  <si>
    <t>podpěra vedení FeZn na hřebenáče a prejzovou krytinu 120mm</t>
  </si>
  <si>
    <t>35441470</t>
  </si>
  <si>
    <t>podpěra vedení FeZn pod taškovou krytinu 100mm</t>
  </si>
  <si>
    <t>35441415</t>
  </si>
  <si>
    <t>podpěra vedení FeZn do zdiva 150mm</t>
  </si>
  <si>
    <t>35442004</t>
  </si>
  <si>
    <t>svorka na potrubí 4" - 115mm, FeZn</t>
  </si>
  <si>
    <t>741420021</t>
  </si>
  <si>
    <t>Montáž hromosvodného vedení svorek se 2 šrouby</t>
  </si>
  <si>
    <t>35441905</t>
  </si>
  <si>
    <t>svorka připojovací k připojení okapových žlabů</t>
  </si>
  <si>
    <t>35441885</t>
  </si>
  <si>
    <t>svorka spojovací pro lano D 8-10mm</t>
  </si>
  <si>
    <t>35441925</t>
  </si>
  <si>
    <t>svorka zkušební pro lano D 6-12mm, FeZn</t>
  </si>
  <si>
    <t>35441996</t>
  </si>
  <si>
    <t>svorka odbočovací a spojovací pro spojování kruhových a páskových vodičů, FeZn</t>
  </si>
  <si>
    <t>741420022</t>
  </si>
  <si>
    <t>Montáž hromosvodného vedení svorek se 3 a více šrouby</t>
  </si>
  <si>
    <t>35441865</t>
  </si>
  <si>
    <t>svorka FeZn k zemnící tyči - D 28mm</t>
  </si>
  <si>
    <t>35441986</t>
  </si>
  <si>
    <t>svorka odbočovací a spojovací pro pásek 30x4 mm, FeZn</t>
  </si>
  <si>
    <t>741420051</t>
  </si>
  <si>
    <t>Montáž hromosvodného vedení ochranných prvků úhelníků nebo trubek s držáky do zdiva</t>
  </si>
  <si>
    <t>35441832</t>
  </si>
  <si>
    <t>trubka ochranná na ochranu svodu - 1700mm, FeZn</t>
  </si>
  <si>
    <t>35441849</t>
  </si>
  <si>
    <t>držák jímače a ochranné trubky - 200mm, FeZn</t>
  </si>
  <si>
    <t>741420054</t>
  </si>
  <si>
    <t>Montáž hromosvodného vedení ochranných prvků tvarování prvků</t>
  </si>
  <si>
    <t>741440031</t>
  </si>
  <si>
    <t>Montáž zemnicích desek a tyčí s připojením na svodové nebo uzemňovací vedení bez příslušenství tyčí, délky do 2 m</t>
  </si>
  <si>
    <t>35442092</t>
  </si>
  <si>
    <t>tyč zemnící 1,5m FeZn</t>
  </si>
  <si>
    <t>741810002</t>
  </si>
  <si>
    <t>Zkoušky a prohlídky elektrických rozvodů a zařízení celková prohlídka a vyhotovení revizní zprávy pro objem montážních prací přes 100 do 500 tis. Kč</t>
  </si>
  <si>
    <t>741820001</t>
  </si>
  <si>
    <t>Měření zemních odporů zemniče</t>
  </si>
  <si>
    <t>998741201</t>
  </si>
  <si>
    <t>Přesun hmot pro silnoproud stanovený procentní sazbou (%) z ceny vodorovná dopravní vzdálenost do 50 m v objektech výšky do 6 m</t>
  </si>
  <si>
    <t>EKO1-R</t>
  </si>
  <si>
    <t>Recyklační příspěvek - svítidla</t>
  </si>
  <si>
    <t>ks</t>
  </si>
  <si>
    <t>PM-R</t>
  </si>
  <si>
    <t>Podružný materiál, je počítán jako přirážka 3% k dodávkám a materiálu</t>
  </si>
  <si>
    <t>KS</t>
  </si>
  <si>
    <t>Práce a dodávky M</t>
  </si>
  <si>
    <t>46-M</t>
  </si>
  <si>
    <t>Zemní práce při extr.mont.pracích</t>
  </si>
  <si>
    <t>460010021</t>
  </si>
  <si>
    <t>Vytyčení trasy vedení kabelového (podzemního) v obvodu železniční stanice</t>
  </si>
  <si>
    <t>km</t>
  </si>
  <si>
    <t>460010025</t>
  </si>
  <si>
    <t>Vytyčení trasy inženýrských sítí v zastavěném prostoru</t>
  </si>
  <si>
    <t>460150163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</si>
  <si>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</si>
  <si>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460470011</t>
  </si>
  <si>
    <t>Provizorní zajištění inženýrských sítí ve výkopech kabelů při křížení</t>
  </si>
  <si>
    <t>460470012</t>
  </si>
  <si>
    <t>Provizorní zajištění inženýrských sítí ve výkopech kabelů při souběhu</t>
  </si>
  <si>
    <t>460490012</t>
  </si>
  <si>
    <t>Výstražná fólie z PVC pro krytí kabelů včetně vyrovnání povrchu rýhy, rozvinutí a uložení fólie šířky do 25 cm</t>
  </si>
  <si>
    <t>460490051</t>
  </si>
  <si>
    <t>Krytí spojek, koncovek a odbočnic cihlami tloušťky do 10 cm, včetně podkladové a zásypové vrstvy s dodáním kopaného písku a uložením do rýhy, pro kabel do 6 kV</t>
  </si>
  <si>
    <t>460520173</t>
  </si>
  <si>
    <t>Montáž trubek ochranných uložených volně do rýhy plastových ohebných, vnitřního průměru přes 50 do 90 mm</t>
  </si>
  <si>
    <t>34571353</t>
  </si>
  <si>
    <t>trubka elektroinstalační ohebná dvouplášťová korugovaná (chránička) D 61/75mm, HDPE+LDPE</t>
  </si>
  <si>
    <t>460560163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</si>
  <si>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</si>
  <si>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460680162</t>
  </si>
  <si>
    <t>Vybourání otvorů ve zdivu cihelném plochy do 0,0225 m2 a tloušťky přes 15 do 30 cm</t>
  </si>
  <si>
    <t>460680163</t>
  </si>
  <si>
    <t>Vybourání otvorů ve zdivu cihelném plochy do 0,0225 m2 a tloušťky přes 30 do 45 cm</t>
  </si>
  <si>
    <t>460680452</t>
  </si>
  <si>
    <t>Vysekání kapes nebo výklenků ve zdivu pro osazení kotevních prvků nebo elektroinstalačního zařízení cihelném, velikosti 10x10x8 cm</t>
  </si>
  <si>
    <t>460680461</t>
  </si>
  <si>
    <t>Vysekání kapes nebo výklenků ve zdivu pro osazení kotevních prvků nebo elektroinstalačního zařízení cihelném, velikosti plochy do 0,10 m2 a hloubky do 15 cm</t>
  </si>
  <si>
    <t>460680581</t>
  </si>
  <si>
    <t>Vysekání rýh pro montáž trubek a kabelů v cihelných zdech hloubky do 3 cm a šířky do 3 cm</t>
  </si>
  <si>
    <t>460680593</t>
  </si>
  <si>
    <t>Vysekání rýh pro montáž trubek a kabelů v cihelných zdech hloubky přes 3 do 5 cm a šířky přes 5 do 7 cm</t>
  </si>
  <si>
    <t>460680604</t>
  </si>
  <si>
    <t>Vysekání rýh pro montáž trubek a kabelů v cihelných zdech hloubky přes 5 do 7 cm a šířky přes 7 do 10 cm</t>
  </si>
  <si>
    <t>HZS</t>
  </si>
  <si>
    <t>Hodinové zúčtovací sazby</t>
  </si>
  <si>
    <t>HZS2222</t>
  </si>
  <si>
    <t xml:space="preserve">Hodinové zúčtovací sazby profesí PSV  provádění stavebních instalací topenář odborný</t>
  </si>
  <si>
    <t>hod</t>
  </si>
  <si>
    <t>262144</t>
  </si>
  <si>
    <t>HZS4232</t>
  </si>
  <si>
    <t xml:space="preserve">Hodinové zúčtovací sazby ostatních profesí  revizní a kontrolní činnost technik odborný</t>
  </si>
  <si>
    <t>PS 01 - Zabezpečovací zařízení</t>
  </si>
  <si>
    <t>1 - Zemní práce</t>
  </si>
  <si>
    <t>70 - Všeobecné práce pro silnoproud a slaboproud</t>
  </si>
  <si>
    <t>74 - Elektroinstalace - silnoproud</t>
  </si>
  <si>
    <t>75A - Zabezpečovací zařízení - kabelové soubory</t>
  </si>
  <si>
    <t>75B - Železniční zabezpečovací zařízení - vnitřní zařízení</t>
  </si>
  <si>
    <t>75E - Ostatní práce a zařízení</t>
  </si>
  <si>
    <t>13293</t>
  </si>
  <si>
    <t>HLOUBENÍ RÝH ŠÍŘ DO 2M PAŽ I NEPAŽ TŘ. III</t>
  </si>
  <si>
    <t>M3</t>
  </si>
  <si>
    <t xml:space="preserve">Poznámka k položce:_x000d_
Poznámka k položce: Poznámka k položce: položka zahrnuje:   - vodorovná a svislá doprava, přemístění, přeložení, manipulace s výkopkem   - kompletní provedení vykopávky nezapažené i zapažené   - ošetření výkopiště po celou dobu práce v něm vč. klimatických opatření   - ztížení vykopávek v blízkosti podzemního vedení, konstrukcí a objektů vč. jejich dočasného zajištění   - ztížení pod vodou, v okolí výbušnin, ve stísněných prostorech a pod.   - těžení po vrstvách, pásech a po jiných nutných částech (figurách)   - čerpání vody vč. čerpacích jímek, potrubí a pohotovostní čerpací soupravy (viz ustanovení k pol. 1151,2)   - potřebné snížení hladiny podzemní vody   - těžení a rozpojování jednotlivých balvanů   - vytahování a nošení výkopku   - svahování a přesvah. svahů do konečného tvaru, výměna hornin v podloží a v pláni znehodnocené klimatickými vlivy   - eventuelně nutné druhotné rozpojení odstřelené horniny   - ruční vykopávky, odstranění kořenů a napadávek   - pažení, vzepření a rozepření vč. přepažování (vyjma štětových stěn)   - úpravu, ochranu a očištění dna, základové spáry, stěn a svahů   - odvedení nebo obvedení vody v okolí výkopiště a ve výkopišti   - třídění výkopku   - veškeré pomocné konstrukce umožňující provedení vykopávky (příjezdy, sjezdy, nájezdy, lešení, podpěr. konstr., přemostění, zpevněné plochy, zakrytí a pod.)   - nezahrnuje uložení zeminy (na skládku, do násypu) ani poplatky za skládku, vykazují se v položce č.0141**</t>
  </si>
  <si>
    <t>17411</t>
  </si>
  <si>
    <t>ZÁSYP JAM A RÝH ZEMINOU SE ZHUTNĚNÍM</t>
  </si>
  <si>
    <t xml:space="preserve">Poznámka k položce:_x000d_
Poznámka k položce: Poznámka k položce: položka zahrnuje:   - kompletní provedení zemní konstrukce vč. výběru vhodného materiálu   - úprava  ukládaného  materiálu  vlhčením,  tříděním,  promícháním  nebo  vysoušením,  příp. jiné úpravy za účelem zlepšení jeho  mech. vlastností   - hutnění i různé míry hutnění    - ošetření úložiště po celou dobu práce v něm vč. klimatických opatření   - ztížení v okolí vedení, konstrukcí a objektů a jejich dočasné zajištění   - ztížení provádění vč. hutnění ve ztížených podmínkách a stísněných prostorech   - ztížené ukládání sypaniny pod vodu   - ukládání po vrstvách a po jiných nutných částech (figurách) vč. dosypávek   - spouštění a nošení materiálu   - výměna částí zemní konstrukce znehodnocené klimatickými vlivy   - ruční hutnění   - udržování úložiště a jeho ochrana proti vodě   - odvedení nebo obvedení vody v okolí úložiště a v úložišti   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</si>
  <si>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</si>
  <si>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</si>
  <si>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Poznámka k položce:_x000d_
Poznámka k položce: Poznámka k položce: položka zahrnuje:   - kompletní provedení zemní konstrukce včetně nákupu a dopravy materiálu dle zadávací dokumentace   - úprava  ukládaného  materiálu  vlhčením,  tříděním,  promícháním  nebo  vysoušením,  příp. jiné úpravy za účelem zlepšení jeho  mech. vlastností   - hutnění i různé míry hutnění    - ošetření úložiště po celou dobu práce v něm vč. klimatických opatření   - ztížení v okolí vedení, konstrukcí a objektů a jejich dočasné zajištění   - ztížení provádění vč. hutnění ve ztížených podmínkách a stísněných prostorech   - ztížené ukládání sypaniny pod vodu   - ukládání po vrstvách a po jiných nutných částech (figurách) vč. dosypávek   - spouštění a nošení materiálu   - výměna částí zemní konstrukce znehodnocené klimatickými vlivy   - udržování úložiště a jeho ochrana proti vodě   - odvedení nebo obvedení vody v okolí úložiště a v úložišti   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</si>
  <si>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</si>
  <si>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</si>
  <si>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</si>
  <si>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Poznámka k položce:_x000d_
Poznámka k položce: Poznámka k položce: položka zahrnuje srovnání výškových rozdílů terénu</t>
  </si>
  <si>
    <t>Všeobecné práce pro silnoproud a slaboproud</t>
  </si>
  <si>
    <t>38822A</t>
  </si>
  <si>
    <t>KABELOVOD Z MULTIKANÁLŮ ČTYŘOTVOROVÝCH STANDARDNÍCH</t>
  </si>
  <si>
    <t xml:space="preserve">Poznámka k položce:_x000d_
Poznámka k položce: Poznámka k položce: Položka zahrnuje veškerý materiál, výrobky a polotovary, včetně mimostaveništní a   vnitrostaveništní dopravy (rovněž přesuny), včetně naložení a složení, případně s uložením.</t>
  </si>
  <si>
    <t>701004</t>
  </si>
  <si>
    <t>VYHLEDÁVACÍ MARKER ZEMNÍ</t>
  </si>
  <si>
    <t>KUS</t>
  </si>
  <si>
    <t xml:space="preserve">Poznámka k položce:_x000d_
Poznámka k položce: Poznámka k položce: 1. Položka obsahuje:    – obsahuje i demontáž po skončení provizorního stavu    – dopravu do skladu nebo na likvidaci    – obrátkovost, opotřebení zapůjčeného materiálu    – poplatek za likvidaci odpadů, pokud je materiál likvidován   2. Položka neobsahuje:    X   3. Způsob měření:   Udává se počet kusů kompletní konstrukce nebo práce.</t>
  </si>
  <si>
    <t>702311</t>
  </si>
  <si>
    <t>ZAKRYTÍ KABELŮ VÝSTRAŽNOU FÓLIÍ ŠÍŘKY DO 20 CM</t>
  </si>
  <si>
    <t xml:space="preserve">Poznámka k položce:_x000d_
Poznámka k položce: Poznámka k položce: 1. Položka obsahuje:    – kompletní montáž, návrh, rozměření, upevnění, začištění, sváření, vrtání, řezání, spojování a pod.     – veškerý spojovací a montážní materiál vč. upevňovacího materiálu    – sestavení a upevnění konstrukce na stanovišti    – pomocné mechanismy a povrchovou úpravu   2. Položka neobsahuje:    X   3. Způsob měření:   Udává se počet sad, které se skládají z předepsaných dílů, jež tvoří požadovaný celek, za každý započatý měsíc pronájmu.</t>
  </si>
  <si>
    <t>702512</t>
  </si>
  <si>
    <t>PRŮRAZ ZDIVEM (PŘÍČKOU) ZDĚNÝM TLOUŠŤKY PŘES 45 DO 60 CM</t>
  </si>
  <si>
    <t xml:space="preserve">Poznámka k položce:_x000d_
Poznámka k položce: Poznámka k položce: 1. Položka obsahuje:   – veškerý montážní a pomocný materiál   – pomocné mechanismy   2. Položka neobsahuje:   X   3. Způsob měření:   Udává se počet kusů kompletní konstrukce nebo práce.</t>
  </si>
  <si>
    <t>741911</t>
  </si>
  <si>
    <t>UZEMŇOVACÍ VODIČ V ZEMI FEZN DO 120 MM2</t>
  </si>
  <si>
    <t xml:space="preserve">Poznámka k položce:_x000d_
Poznámka k položce: Poznámka k položce: 1. Položka obsahuje:   – přípravu podkladu pro osazení   – měření, dělení, spojování, tvarování   – ochranný nátěr spojů a při průchodu vodiče nad terén apod. dle příslušných norem   2. Položka neobsahuje:   – zemní práce   – ochranu vodiče - chráničky apod.   3. Způsob měření:   Měří se metr délkový.</t>
  </si>
  <si>
    <t>741B11</t>
  </si>
  <si>
    <t>ZEMNÍCÍ TYČ FEZN DÉLKY DO 2 M</t>
  </si>
  <si>
    <t xml:space="preserve">Poznámka k položce:_x000d_
Poznámka k položce: Poznámka k položce: 1. Položka obsahuje:   – přípravu podkladu pro osazení   – spojování   – ochranný nátěr spoje dle příslušných norem   2. Položka neobsahuje:   X   3. Způsob měření:   Udává se počet kusů kompletní konstrukce nebo práce.</t>
  </si>
  <si>
    <t>742H12</t>
  </si>
  <si>
    <t>KABEL NN ČTYŘ- A PĚTIŽÍLOVÝ CU S PLASTOVOU IZOLACÍ OD 4 DO 16 MM2</t>
  </si>
  <si>
    <t xml:space="preserve">Poznámka k položce:_x000d_
Poznámka k položce: Poznámka k položce: 1. Položka obsahuje:   – manipulace a uložení kabelu (do země, chráničky, kanálu, na rošty, na TV a pod.)   2. Položka neobsahuje:   – příchytky, spojky, koncovky, chráničky apod.   3. Způsob měření:   Měří se metr délkový.</t>
  </si>
  <si>
    <t>742L22</t>
  </si>
  <si>
    <t>UKONČENÍ DVOU AŽ PĚTIŽÍLOVÉHO KABELU KABELOVOU SPOJKOU OD 4 DO 16 MM2</t>
  </si>
  <si>
    <t xml:space="preserve">Poznámka k položce:_x000d_
Poznámka k položce: Poznámka k položce: 1. Položka obsahuje:   – všechny práce spojené s úpravou kabelů pro montáž včetně veškerého příslušentsví   2. Položka neobsahuje:   X   3. Způsob měření:   Udává se počet kusů kompletní konstrukce nebo práce.</t>
  </si>
  <si>
    <t>744643</t>
  </si>
  <si>
    <t>JISTIČ ČTYŘPÓLOVÝ (3+N, 10 KA) OD 13 DO 20 A</t>
  </si>
  <si>
    <t xml:space="preserve">Poznámka k položce:_x000d_
Poznámka k položce: Poznámka k položce: 1. Položka obsahuje:   – veškerý spojovací materiál vč. připojovacího vedení   – technický popis viz. projektová dokumentace   2. Položka neobsahuje:   X   3. Způsob měření:   Udává se počet kusů kompletní konstrukce nebo práce.</t>
  </si>
  <si>
    <t>744D3C</t>
  </si>
  <si>
    <t xml:space="preserve">KOMPAKTNÍ JISTIČ  DO 250 A - BLOK ODPÍNAČE</t>
  </si>
  <si>
    <t>744Q42</t>
  </si>
  <si>
    <t>SVODIČ PŘEPĚTÍ TYP 3 (TŘÍDA D) 3-4 PÓLOVÝ</t>
  </si>
  <si>
    <t>747701</t>
  </si>
  <si>
    <t>DOKONČOVACÍ MONTÁŽNÍ PRÁCE NA ELEKTRICKÉM ZAŘÍZENÍ</t>
  </si>
  <si>
    <t>HOD</t>
  </si>
  <si>
    <t xml:space="preserve">Poznámka k položce:_x000d_
Poznámka k položce: Poznámka k položce: 1. Položka obsahuje:   – cenu za práce spojené s uváděním zařízení do provozu, drobné montážní práce v rozvaděčích, koordinaci se zhotoviteli souvisejících zařízení apod.   2. Položka neobsahuje:   X   3. Způsob měření:   Udává se čas v hodinách.</t>
  </si>
  <si>
    <t>75A</t>
  </si>
  <si>
    <t>Zabezpečovací zařízení - kabelové soubory</t>
  </si>
  <si>
    <t>75A217</t>
  </si>
  <si>
    <t>ZATAŽENÍ A SPOJKOVÁNÍ KABELŮ DO 12 PÁRŮ - MONTÁŽ</t>
  </si>
  <si>
    <t>KMPÁR</t>
  </si>
  <si>
    <t xml:space="preserve">Poznámka k položce:_x000d_
Poznámka k položce: Poznámka k položce: 1. Položka obsahuje:  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– kontrolní a závěrečné měření na kabelu pro rozvod signalizace, zapojení po měření    – dodávka štítku průběhu v počtu 2 ks na 1 km kabelu včetně montáže, montáž označovacího štítku kabelové spojky a kabelové formy, dodávka a montáž kabelových objímek    – veškeré potřebné mechanizmy, jejich obsluhu a pořízení všech potřebných materiálů, přesun hmot   2. Položka neobsahuje:    X   3. Způsob měření:   Měří se n-násobky páru vodičů na kilometr.</t>
  </si>
  <si>
    <t>75A131</t>
  </si>
  <si>
    <t>KABEL METALICKÝ DVOUPLÁŠŤOVÝ DO 12 PÁRŮ - DODÁVKA</t>
  </si>
  <si>
    <t xml:space="preserve">Poznámka k položce:_x000d_
Poznámka k položce: Poznámka k položce: 1. Položka obsahuje:    – dodání kabelů podle typu od výrobců včetně mimostaveništní dopravy   2. Položka neobsahuje:    X   3. Způsob měření:   Měří se n-násobky páru vodičů na kilometr.</t>
  </si>
  <si>
    <t>75A218</t>
  </si>
  <si>
    <t>ZATAŽENÍ A SPOJKOVÁNÍ KABELŮ DO 12 PÁRŮ - DEMONTÁŽ</t>
  </si>
  <si>
    <t xml:space="preserve">Poznámka k položce:_x000d_
Poznámka k položce: Poznámka k položce: 1. Položka obsahuje:   – demontáž kabelu, plastové spojky v počtu 3 kusy na 1 km kabelu, štítku průběhu v počtu 2 ks na 1 km kabelu, označovacího štítku kabelové spojky a kabelové formy   – veškeré potřebné mechanizmy, jejich obsluhu a přesun hmot.   – naložení vybouraného materiálu na dopravní prostředek   – odvoz vybouraného materiálu do skladu nebo na likvidaci   2. Položka neobsahuje:   – poplatek za likvidaci odpadů (nacení se dle SSD 0)   3. Způsob měření:   Měří se n-násobky páru vodičů na kilometr.</t>
  </si>
  <si>
    <t>75A227</t>
  </si>
  <si>
    <t>ZATAŽENÍ A SPOJKOVÁNÍ KABELŮ PŘES 12 PÁRŮ - MONTÁŽ</t>
  </si>
  <si>
    <t xml:space="preserve">Poznámka k položce:_x000d_
Poznámka k položce: Poznámka k položce: 1. Položka obsahuje:  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– kontrolní a závěrečné měření na kabelu pro rozvod signalizace, zapojení po měření   – montáž štítku průběhu v počtu 2 ks na 1 km kabelu včetně montáže, montáž označovacího štítku kabelové spojky a kabelové formy, dodávka a montáž kabelových objímek   – veškeré potřebné mechanizmy, jejich obsluhu a pořízení všech potřebných materiálů, přesun hmot   2. Položka neobsahuje:   X   3. Způsob měření:   Měří se n-násobky páru vodičů na kilometr.</t>
  </si>
  <si>
    <t>75A141</t>
  </si>
  <si>
    <t>KABEL METALICKÝ DVOUPLÁŠŤOVÝ PŘES 12 PÁRŮ - DODÁVKA</t>
  </si>
  <si>
    <t xml:space="preserve">Poznámka k položce:_x000d_
Poznámka k položce: Poznámka k položce: 1. Položka obsahuje:   – dodání kabelů podle typu od výrobců včetně mimostaveništní dopravy   2. Položka neobsahuje:   X   3. Způsob měření:   Měří se n-násobky páru vodičů na kilometr.</t>
  </si>
  <si>
    <t>75A228</t>
  </si>
  <si>
    <t>ZATAŽENÍ A SPOJKOVÁNÍ KABELŮ PŘES 12 PÁRŮ - DEMONTÁŽ</t>
  </si>
  <si>
    <t>75A311</t>
  </si>
  <si>
    <t>KABELOVÁ FORMA (UKONČENÍ KABELŮ) PRO KABELY ZABEZPEČOVACÍ DO 12 PÁRŮ</t>
  </si>
  <si>
    <t xml:space="preserve">Poznámka k položce:_x000d_
Poznámka k položce: Poznámka k položce: 1. Položka obsahuje:    – odstranění pláště kabelu, odstranění izolace z konců žil na svorkovnici, zhotovení vodní zábrany, zformování a konečná úprava kabelu    – kontrolní a závěrečné měření na kabelu pro rozvod signalizace, zapojení po měření, montáž příchytky a štítku   2. Položka neobsahuje:    X   3. Způsob měření:   Udává se počet kusů kompletní konstrukce nebo práce.</t>
  </si>
  <si>
    <t>75A312</t>
  </si>
  <si>
    <t>KABELOVÁ FORMA (UKONČENÍ KABELŮ) PRO KABELY ZABEZPEČOVACÍ PŘES 12 PÁRŮ</t>
  </si>
  <si>
    <t xml:space="preserve">Poznámka k položce:_x000d_
Poznámka k položce: Poznámka k položce: 1. Položka obsahuje:   – odstranění pláště kabelu, odstranění izolace z konců žil na svorkovnici, zhotovení vodní zábrany, zformování a konečná úprava kabelu   – kontrolní a závěrečné měření na kabelu pro rozvod signalizace, zapojení po měření, montáž příchytky a štítku   2. Položka neobsahuje:   X   3. Způsob měření:   Udává se počet kusů kompletní konstrukce nebo práce.</t>
  </si>
  <si>
    <t>75A321</t>
  </si>
  <si>
    <t>SPOJKA ROVNÁ PRO PLASTOVÉ KABELY S JÁDRY O PRŮMĚRU 1 MM2 DO 12 PÁRŮ</t>
  </si>
  <si>
    <t xml:space="preserve">Poznámka k položce:_x000d_
Poznámka k položce: Poznámka k položce: 1. Položka obsahuje:   – dodávku spojky   – úplná montáž plastové spojky, příprava spojovacího přípravku, spojení žil kabelu, kontrola správnosti spojení žil, vysušení, zajištění přívodu el.energie, zatavení konců kabelu a svaření středu spojky   – veškeré potřebné mechanizmy, jejich obsluhu a pořízení všech potřebných materiálů i vlastní spojky, přesun hmot   2. Položka neobsahuje:   X   3. Způsob měření:   Udává se počet kusů kompletní konstrukce nebo práce.</t>
  </si>
  <si>
    <t>75A322</t>
  </si>
  <si>
    <t>SPOJKA ROVNÁ PRO PLASTOVÉ KABELY S JÁDRY O PRŮMĚRU 1 MM2 PŘES 12 PÁRŮ</t>
  </si>
  <si>
    <t xml:space="preserve">Poznámka k položce:_x000d_
Poznámka k položce: Poznámka k položce: 1. Položka obsahuje:   – dodávku spojky   – úplná montáž plastové spojky, příprava spojovacího přípravku, spojení žil kabelu, kontrola správnosti spojení žil, vysušení, zajištění přívodu el. energie, zatavení konců kabelu a svaření středu spojky   – veškeré potřebné mechanizmy, jejich obsluhu a pořízení všech potřebných materiálů i vlastní spojky, přesun hmot   2. Položka neobsahuje:   X   3. Způsob měření:   Udává se počet kusů kompletní konstrukce nebo práce.</t>
  </si>
  <si>
    <t>75A410</t>
  </si>
  <si>
    <t>OZNAČENÍ KABELŮ ZNAČKOVACÍ KABELOVOU OBJÍMKOU</t>
  </si>
  <si>
    <t xml:space="preserve">Poznámka k položce:_x000d_
Poznámka k položce: Poznámka k položce: 1. Položka obsahuje:    – zhotovení kabelového štítku, vyražení znaku kabelu, ovinutí štítku páskou PVC, připevnění objímky na kabel    – výrobu štítků, použití mechanizmu, dopravu k místnímu použití, mzdy   2. Položka neobsahuje:    X   3. Způsob měření:   Udává se počet kusů kompletní konstrukce nebo práce.</t>
  </si>
  <si>
    <t>75B</t>
  </si>
  <si>
    <t>Železniční zabezpečovací zařízení - vnitřní zařízení</t>
  </si>
  <si>
    <t>75B347</t>
  </si>
  <si>
    <t>SEKCE KONTROLNÍ SKŘÍNĚ - MONTÁŽ</t>
  </si>
  <si>
    <t xml:space="preserve">Poznámka k položce:_x000d_
Poznámka k položce: Poznámka k položce: 1. Položka obsahuje:   – usazení sekce ovládacího stolu na místo určení, zapojení   – montáž dodaného zařízení se všemi pomocnými a doplňujícími pracemi a součástmi, případné použití mechanizmů   2. Položka neobsahuje:   X   3. Způsob měření:   Udává se počet kusů kompletní konstrukce nebo práce.</t>
  </si>
  <si>
    <t>75B348</t>
  </si>
  <si>
    <t>SEKCE KONTROLNÍ SKŘÍNĚ - DEMONTÁŽ</t>
  </si>
  <si>
    <t xml:space="preserve">Poznámka k položce:_x000d_
Poznámka k položce: Poznámka k položce: 1. Položka obsahuje:   – demontáž sekce kontrolní skříně, odpojení   – demontáž zařízení se všemi pomocnými a doplňujícími pracemi a součástmi, případné použití mechanizmů, včetně dopravy z místa demontáže do skladu   – naložení vybouraného materiálu na dopravní prostředek   – odvoz vybouraného materiálu do skladu nebo na likvidaci   2. Položka neobsahuje:   – poplatek za likvidaci odpadů (nacení se dle SSD 0)   3. Způsob měření:   Udává se počet kusů kompletní konstrukce nebo práce.</t>
  </si>
  <si>
    <t>75B547</t>
  </si>
  <si>
    <t>SKŘÍŇ (STOJAN) VOLNÉ VAZBY - MONTÁŽ</t>
  </si>
  <si>
    <t xml:space="preserve">Poznámka k položce:_x000d_
Poznámka k položce: Poznámka k položce: včetně TEDIS 1. Položka obsahuje:    – usazení skříně (stojanu) volné vazby vystrojené na místě určení, osazení vnitřních prvků skříně    – montáž dodaného zařízení se všemi pomocnými a doplňujícími pracemi a součástmi, případné použití mechanizmů   2. Položka neobsahuje:    X   3. Způsob měření:   Udává se počet kusů kompletní konstrukce nebo práce.</t>
  </si>
  <si>
    <t>75B548</t>
  </si>
  <si>
    <t>SKŘÍŇ (STOJAN) VOLNÉ VAZBY - DEMONTÁŽ</t>
  </si>
  <si>
    <t xml:space="preserve">Poznámka k položce:_x000d_
Poznámka k položce: Poznámka k položce: včetně TEDIS 1. Položka obsahuje:   – demontáž skříně (stojanu) volné vazby vystrojené, odpojení   – demontáž zařízení se všemi pomocnými a doplňujícími pracemi a součástmi, případné použití mechanizmů, včetně dopravy z místa demontáže do skladu   – naložení vybouraného materiálu na dopravní prostředek   – odvoz vybouraného materiálu do skladu nebo na likvidaci   2. Položka neobsahuje:   – poplatek za likvidaci odpadů (nacení se dle SSD 0)   3. Způsob měření:   Udává se počet kusů kompletní konstrukce nebo práce.</t>
  </si>
  <si>
    <t>75B677</t>
  </si>
  <si>
    <t>ODDĚLOVACÍ TRANSFORMÁTOR - MONTÁŽ</t>
  </si>
  <si>
    <t xml:space="preserve">Poznámka k položce:_x000d_
Poznámka k položce: Poznámka k položce: 1. Položka obsahuje:   – montáž oddělovacího transformátoru na místo určení, jeho připojení a přezkoušení   – montáž dodaného zařízení se všemi pomocnými a doplňujícími pracemi a součástmi, případné použití mechanizmů   2. Položka neobsahuje:   X   3. Způsob měření:   Udává se počet kusů kompletní konstrukce nebo práce.</t>
  </si>
  <si>
    <t>75B678</t>
  </si>
  <si>
    <t>ODDĚLOVACÍ TRANSFORMÁTOR - DEMONTÁŽ</t>
  </si>
  <si>
    <t xml:space="preserve">Poznámka k položce:_x000d_
Poznámka k položce: Poznámka k položce: 1. Položka obsahuje:   – demontáž oddělovacího transformátoru, odpojení   – demontáž zařízení se všemi pomocnými a doplňujícími pracemi a součástmi, případné použití mechanizmů, včetně dopravy z místa demontáže do skladu   – naložení vybouraného materiálu na dopravní prostředek   – odvoz vybouraného materiálu do skladu nebo na likvidaci   2. Položka neobsahuje:   – poplatek za likvidaci odpadů (nacení se dle SSD 0)   3. Způsob měření:   Udává se počet kusů kompletní konstrukce nebo práce.</t>
  </si>
  <si>
    <t>75B6G7</t>
  </si>
  <si>
    <t>USMĚRŇOVAČ - MONTÁŽ</t>
  </si>
  <si>
    <t xml:space="preserve">Poznámka k položce:_x000d_
Poznámka k položce: Poznámka k položce: 1. Položka obsahuje:    – montáž usměrňovače na místo určení, jeho připojení a přezkoušení    – montáž dodaného zařízení se všemi pomocnými a doplňujícími pracemi a součástmi, případné použití mechanizmů   2. Položka neobsahuje:    X   3. Způsob měření:   Udává se počet kusů kompletní konstrukce nebo práce.</t>
  </si>
  <si>
    <t>75B6G8</t>
  </si>
  <si>
    <t>USMĚRŇOVAČ - DEMONTÁŽ</t>
  </si>
  <si>
    <t xml:space="preserve">Poznámka k položce:_x000d_
Poznámka k položce: Poznámka k položce: 1. Položka obsahuje:    – demontáž usměrňovače, odpojení    – demontáž zařízení se všemi pomocnými a doplňujícími pracemi a součástmi, případné použití mechanizmů, včetně dopravy z místa demontáže do skladu    – naložení vybouraného materiálu na dopravní prostředek    – odvoz vybouraného materiálu do skladu nebo na likvidaci   2. Položka neobsahuje:    – poplatek za likvidaci odpadů (nacení se dle SSD 0)   3. Způsob měření:   Udává se počet kusů kompletní konstrukce nebo práce.</t>
  </si>
  <si>
    <t>75B6T7</t>
  </si>
  <si>
    <t>BATERIE - MONTÁŽ</t>
  </si>
  <si>
    <t xml:space="preserve">Poznámka k položce:_x000d_
Poznámka k položce: Poznámka k položce: 1. Položka obsahuje:    – montáž baterie na místo určení, její připojení, dobití na plnou kapacitu a přezkoušení    – montáž dodaného zařízení se všemi pomocnými a doplňujícími pracemi a součástmi, případné použití mechanizmů   2. Položka neobsahuje:    X   3. Způsob měření:   Udává se počet kusů kompletní konstrukce nebo práce.</t>
  </si>
  <si>
    <t>75B6T8</t>
  </si>
  <si>
    <t>BATERIE - DEMONTÁŽ</t>
  </si>
  <si>
    <t xml:space="preserve">Poznámka k položce:_x000d_
Poznámka k položce: Poznámka k položce: 1. Položka obsahuje:    – demontáž baterie, odpojení    – demontáž zařízení se všemi pomocnými a doplňujícími pracemi a součástmi, případné použití mechanizmů, včetně dopravy z místa demontáže do skladu    – naložení vybouraného materiálu na dopravní prostředek    – odvoz vybouraného materiálu do skladu nebo na likvidaci   2. Položka neobsahuje:    – poplatek za likvidaci odpadů (nacení se dle SSD 0)   3. Způsob měření:   Udává se počet kusů kompletní konstrukce nebo práce.</t>
  </si>
  <si>
    <t>75E</t>
  </si>
  <si>
    <t>Ostatní práce a zařízení</t>
  </si>
  <si>
    <t>75E127</t>
  </si>
  <si>
    <t>CELKOVÁ PROHLÍDKA ZAŘÍZENÍ A VYHOTOVENÍ REVIZNÍ ZPRÁVY</t>
  </si>
  <si>
    <t xml:space="preserve">Poznámka k položce:_x000d_
Poznámka k položce: Poznámka k položce: 1. Položka obsahuje:    – kontrola zařízení, zda odpovídá podmínkám pro bezpečný provoz, včetně potřebných měření a vyhotovení revizní zprávy odpovědným pracovníkem    – vlastní kontrolu, příslušná měření a zpracování revizní zprávy   2. Položka neobsahuje:    X   3. Způsob měření:   Udává se počet hodin provádění dozoru, revize nebo práce.</t>
  </si>
  <si>
    <t>75E157</t>
  </si>
  <si>
    <t>PŘEZKOUŠENÍ A REGULACE NÁVĚSTIDEL</t>
  </si>
  <si>
    <t xml:space="preserve">Poznámka k položce:_x000d_
Poznámka k položce: Poznámka k položce: 1. Položka obsahuje:   – přezkoušení správné činnosti relé, přezkoušení všech návěstních znaků   – přeměření a regulace napětí na žárovkách   – případné odstranění zaclonění žárovek   – kompletní přezkoušení a regulaci   2. Položka neobsahuje:   X   3. Způsob měření:   Udává se počet kusů kompletní konstrukce nebo práce.</t>
  </si>
  <si>
    <t>75E197</t>
  </si>
  <si>
    <t>PŘÍPRAVA A CELKOVÉ ZKOUŠKY PŘEJEZDOVÉHO ZABEZPEČOVACÍHO ZAŘÍZENÍ PRO JEDNU KOLEJ</t>
  </si>
  <si>
    <t xml:space="preserve">Poznámka k položce:_x000d_
Poznámka k položce: Poznámka k položce: 1. Položka obsahuje:    – regulování a aktivování automatického přejezdového zařízení    – příprava a provedení celkových zkoušek přejezdového zab.zařízení    – kompletní přezkoušení a regulaci   2. Položka neobsahuje:    X   3. Způsob měření:   Udává se počet kusů kompletní konstrukce nebo práce.</t>
  </si>
  <si>
    <t>75E1B7</t>
  </si>
  <si>
    <t>REGULACE A ZKOUŠENÍ ZABEZPEČOVACÍHO ZAŘÍZENÍ</t>
  </si>
  <si>
    <t xml:space="preserve">Poznámka k položce:_x000d_
Poznámka k položce: Poznámka k položce: 1. Položka obsahuje:    – zajištění a provedení čiností určenných položkou včetně dodávky potřebného pomocného materiálu a dopravy na místo určení    – provedení zkušebního provozu se všemi pomocnými a doplňujícími pracemi a součástmi, případné použití mechanizmů   2. Položka neobsahuje:    X   3. Způsob měření:   Udává se počet hodin provádění dozoru, revize nebo práce.</t>
  </si>
  <si>
    <t>75E1C7</t>
  </si>
  <si>
    <t>PROTOKOL UTZ</t>
  </si>
  <si>
    <t xml:space="preserve">Poznámka k položce:_x000d_
Poznámka k položce: Poznámka k položce: 1. Položka obsahuje:   – protokol autorizovanou osobou podle požadavku ČSN, včetně hodnocení   2. Položka neobsahuje:   X   3. Způsob měření:   Udává se počet kusů kompletní konstrukce nebo práce.</t>
  </si>
  <si>
    <t>R91499</t>
  </si>
  <si>
    <t>DOČASNÉ DOPRAVNÍ ZNAČENÍ</t>
  </si>
  <si>
    <t>SADA</t>
  </si>
  <si>
    <t>Poznámka k položce:_x000d_
Poznámka k položce: Poznámka k položce: zahrnuje dočasné dopravní značení po dobu vypnutí zařízení, včetně zakrytí dočasně neplatných svislých dopravních značek (nebo jejich částí) bez ohledu na způsob a na jejich velikost (zakrytí neprůhledným materiálem nebo otočení značky) a jeho následné odstranění</t>
  </si>
  <si>
    <t>PS 02 - Sdělovací zařízení</t>
  </si>
  <si>
    <t>75I - Úložná vedení</t>
  </si>
  <si>
    <t>75M - Telefonní a přenosové systémy</t>
  </si>
  <si>
    <t>75N - Rádiové systémy</t>
  </si>
  <si>
    <t>75O - signalizační zařízení</t>
  </si>
  <si>
    <t xml:space="preserve">Poznámka k položce:_x000d_
Poznámka k položce: Poznámka k položce: 1. Položka obsahuje:   – obsahuje i demontáž po skončení provizorního stavu   – dopravu do skladu nebo na likvidaci   – obrátkovost, opotřebení zapůjčeného materiálu   – poplatek za likvidaci odpadů, pokud je materiál likvidován   2. Položka neobsahuje:   X   3. Způsob měření:   Udává se počet kusů kompletní konstrukce nebo práce.</t>
  </si>
  <si>
    <t>703511</t>
  </si>
  <si>
    <t>ELEKTROINSTALAČNÍ LIŠTA ŠÍŘKY DO 30 MM</t>
  </si>
  <si>
    <t xml:space="preserve">Poznámka k položce:_x000d_
Poznámka k položce: Poznámka k položce: 1. Položka obsahuje:   – přípravu podkladu pro osazení   2. Položka neobsahuje:   X   3. Způsob měření:   Měří se metr délkový.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</si>
  <si>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</si>
  <si>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</si>
  <si>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</si>
  <si>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</si>
  <si>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</t>
  </si>
  <si>
    <t>Úložná vedení</t>
  </si>
  <si>
    <t>75D157</t>
  </si>
  <si>
    <t>KABELOVÝ OBJEKT - MONTÁŽ</t>
  </si>
  <si>
    <t xml:space="preserve">Poznámka k položce:_x000d_
Poznámka k položce: Poznámka k položce: 1. Položka obsahuje:   – určení místa umístění, montáž kabelového objektu venkovního dle typu dané položkou   – montáž kabelového objektu se všemi pomocnými a doplňujícími pracemi a součástmi, případné použití mechanizmů, včetně dopravy ze skladu k místu montáže   – zapojení kabelových forem (včetně měření a zapojení po měření)   2. Položka neobsahuje:   X   3. Způsob měření:   Udává se počet kusů kompletní konstrukce nebo práce.</t>
  </si>
  <si>
    <t>75D151</t>
  </si>
  <si>
    <t>KABELOVÝ OBJEKT - DODÁVKA</t>
  </si>
  <si>
    <t xml:space="preserve">Poznámka k položce:_x000d_
Poznámka k položce: Poznámka k položce: 1. Položka obsahuje:   – dodávka kabelového objektu venkovního, potřebného pomocného materiálu a dopravy do staveništního skladu   – dodávku kabelového objektu včetně pomocného materiálu, dopravu do staveništního   skladu   2. Položka neobsahuje:   X   3. Způsob měření:   Udává se počet kusů kompletní konstrukce nebo práce.</t>
  </si>
  <si>
    <t>75D158</t>
  </si>
  <si>
    <t>KABELOVÝ OBJEKT - DEMONTÁŽ</t>
  </si>
  <si>
    <t xml:space="preserve">Poznámka k položce:_x000d_
Poznámka k položce: Poznámka k položce: 1. Položka obsahuje:   – demontáž kabelového objektu venkovního včetně odpojení   – demontáž kabelového objektu se všemi pomocnými a doplňujícími pracemi a součástmi, případné použití mechanizmů, včetně dopravy z místa demontáže do skladu   – naložení vybouraného materiálu na dopravní prostředek   – odvoz vybouraného materiálu do skladu nebo na likvidaci   2. Položka neobsahuje:   – poplatek za likvidaci odpadů (nacení se dle SSD 0)   3. Způsob měření:   Udává se počet kusů kompletní konstrukce nebo práce.</t>
  </si>
  <si>
    <t>75I22X</t>
  </si>
  <si>
    <t>KABEL ZEMNÍ DVOUPLÁŠŤOVÝ BEZ PANCÍŘE PRŮMĚRU ŽÍLY 0,8 MM - MONTÁŽ</t>
  </si>
  <si>
    <t xml:space="preserve">Poznámka k položce:_x000d_
Poznámka k položce: Poznámka k položce: 1. Položka obsahuje:    – práce spojené s montáží specifikované kabelizace specifikovaným způsobem (uložení na konstrukci, uložení, zatažení)    – veškeré potřebné mechanizmy, včetně obsluhy, náklady na mzdy a přibližné (průměrné) náklady na pořízení potřebných materiálů   2. Položka neobsahuje:    X   3. Způsob měření:   Práce specifikovaného se měří délce kabelizace udané v metrech.</t>
  </si>
  <si>
    <t>75I221</t>
  </si>
  <si>
    <t>KABEL ZEMNÍ DVOUPLÁŠŤOVÝ BEZ PANCÍŘE PRŮMĚRU ŽÍLY 0,8 MM DO 5XN</t>
  </si>
  <si>
    <t>KMČTYŘKA</t>
  </si>
  <si>
    <t xml:space="preserve">Poznámka k položce:_x000d_
Poznámka k položce: Poznámka k položce: 1. Položka obsahuje:    – dodávku specifikované kabelizace včetně potřebného drobného montážního materiálu    – dopravu a skladování    – práce spojené s montáží specifikované kabelizace specifikovaným způsobem (uložení na konstrukci, uložení, zatažení)    – veškeré potřebné mechanizmy, včetně obsluhy, náklady na mzdy a přibližné (průměrné) náklady na pořízení potřebných materiálů   2. Položka neobsahuje:    X   3. Způsob měření:   Dodávka  a montáž specifikované kabelizace se měří v délce udané v kmčtyřkách.</t>
  </si>
  <si>
    <t>75IFCX</t>
  </si>
  <si>
    <t>KABELOVÝ ZÁVĚR - MONTÁŽ</t>
  </si>
  <si>
    <t xml:space="preserve">Poznámka k položce:_x000d_
Poznámka k položce: Poznámka k položce: 1. Položka obsahuje:   – kompletní montáž specifikovaného bloku/zařízení a souvisejícího příslušenství včetně potřebného drobného montážního materiálu   – veškeré potřebné mechanizmy, včetně obsluhy, náklady na mzdy a přibližné (průměrné) náklady na pořízení potřebných materiálů včetně všech ostatních vedlejších nákladů   2. Položka neobsahuje:   X   3. Způsob měření:   Udává se počet kusů kompletní konstrukce nebo práce.</t>
  </si>
  <si>
    <t>75IFCY</t>
  </si>
  <si>
    <t>KABELOVÝ ZÁVĚR - DEMONTÁŽ</t>
  </si>
  <si>
    <t xml:space="preserve">Poznámka k položce:_x000d_
Poznámka k položce: Poznámka k položce: 1. Položka obsahuje:   – demontáž (pro další využití/do šrotu) specifikovaného bloku/zařízení včetně potřebného   drobného pomocného materiálu   – veškeré potřebné mechanizmy, včetně obsluhy, náklady na mzdy a přibližné (průměrné) náklady na pořízení potřebných materiálů včetně všech ostatních vedlejších nákladů   – odvoz demontovaného bloku/zařízení a skladování, případně ekologické likvidace bloku/zařízení   2. Položka neobsahuje:   X   3. Způsob měření:   Udává se počet kusů kompletní konstrukce nebo práce.</t>
  </si>
  <si>
    <t>75IH42</t>
  </si>
  <si>
    <t>UKONČENÍ KABELU FORMA KABELOVÁ DÉLKY PŘES 0,5 M DO 25XN</t>
  </si>
  <si>
    <t xml:space="preserve">Poznámka k položce:_x000d_
Poznámka k položce: Poznámka k položce: 1. Položka obsahuje:    – kompletní ukončení specifikované kabelizace včetně potřebného drobného montážního materiálu    – veškeré potřebné mechanizmy, včetně obsluhy, náklady na mzdy a přibližné (průměrné) náklady na pořízení potřebných materiálů včetně všech ostatních vedlejších nákladů   2. Položka neobsahuje:    X   3. Způsob měření:   Udává se počet kusů kompletní konstrukce nebo práce.</t>
  </si>
  <si>
    <t>75II1X</t>
  </si>
  <si>
    <t>SPOJKA PRO CELOPLASTOVÉ KABELY BEZ PANCÍŘE - MONTÁŽ</t>
  </si>
  <si>
    <t xml:space="preserve">Poznámka k položce:_x000d_
Poznámka k položce: Poznámka k položce: 1. Položka obsahuje:    – kompletní montáž specifikovaného bloku/zařízení a souvisejícího příslušenství včetně potřebného drobného montážního materiálu    – veškeré potřebné mechanizmy, včetně obsluhy, náklady na mzdy a přibližné (průměrné) náklady na pořízení potřebných materiálů včetně všech ostatních vedlejších nákladů   2. Položka neobsahuje:    X   3. Způsob měření:   Udává se počet kusů kompletní konstrukce nebo práce.</t>
  </si>
  <si>
    <t>75II11</t>
  </si>
  <si>
    <t>SPOJKA PRO CELOPLASTOVÉ KABELY BEZ PANCÍŘE DO 100 ŽIL</t>
  </si>
  <si>
    <t xml:space="preserve">Poznámka k položce:_x000d_
Poznámka k položce: Poznámka k položce: 1. Položka obsahuje:    – dodávku specifikovaného bloku/zařízení včetně potřebného drobného montážního materiálu    – dopravu a skladování    – kompletní montáž specifikovaného bloku/zařízení a souvisejícího příslušenství včetně potřebného drobného montážního materiálu    – veškeré potřebné mechanizmy, včetně obsluhy, náklady na mzdy a přibližné (průměrné) náklady na pořízení potřebných materiálů včetně všech ostatních vedlejších nákladů   2. Položka neobsahuje:    X   3. Způsob měření:   Udává se počet kusů kompletní konstrukce a práce.</t>
  </si>
  <si>
    <t>75IJ12</t>
  </si>
  <si>
    <t>MĚŘENÍ JEDNOSMĚRNÉ NA SDĚLOVACÍM KABELU</t>
  </si>
  <si>
    <t xml:space="preserve">Poznámka k položce:_x000d_
Poznámka k položce: Poznámka k položce: 1. Položka obsahuje:    – práce spojené s měřením specifikované kabelizace specifikovaným způsobem včetně potřebného drobného montážního materiálu    – veškeré potřebné mechanizmy (měřicí přístroje a měřící příslušenství), včetně obsluhy, náklady na mzdy a přibližné (průměrné) náklady na pořízení potřebných materiálů včetně všech ostatních vedlejších nákladů   2. Položka neobsahuje:    X   3. Způsob měření:   Měřící práce se udávají počtem kusů, jeden kus odpovídá měřenému páru v kabelu.</t>
  </si>
  <si>
    <t>75M</t>
  </si>
  <si>
    <t>Telefonní a přenosové systémy</t>
  </si>
  <si>
    <t>75M11X</t>
  </si>
  <si>
    <t>TELEFONNÍ PŘÍSTROJ MB - MONTÁŽ</t>
  </si>
  <si>
    <t xml:space="preserve">Poznámka k položce:_x000d_
Poznámka k položce: Poznámka k položce: 1. Položka obsahuje: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 2. Položka neobsahuje:   X   3. Způsob měření:   Udává se počet kusů kompletní konstrukce nebo práce.</t>
  </si>
  <si>
    <t>75M11Y</t>
  </si>
  <si>
    <t>TELEFONNÍ PŘÍSTROJ MB - DEMONTÁŽ</t>
  </si>
  <si>
    <t>75M21X</t>
  </si>
  <si>
    <t>TELEFONNÍ ZAPOJOVAČ ANALOGOVÝ, ZAPOJOVAČ DO 10 OKRUHŮ - MONTÁŽ</t>
  </si>
  <si>
    <t>75M21Y</t>
  </si>
  <si>
    <t>TELEFONNÍ ZAPOJOVAČ ANALOGOVÝ, ZAPOJOVAČ DO 10 OKRUHŮ - DEMONTÁŽ</t>
  </si>
  <si>
    <t>75N</t>
  </si>
  <si>
    <t>Rádiové systémy</t>
  </si>
  <si>
    <t>75N11X</t>
  </si>
  <si>
    <t>TRS, RADIOSTANICE ZÁKLADNOVÁ - MONTÁŽ</t>
  </si>
  <si>
    <t>75N11Y</t>
  </si>
  <si>
    <t>TRS, RADIOSTANICE ZÁKLADNOVÁ - DEMONTÁŽ</t>
  </si>
  <si>
    <t>75N1C3</t>
  </si>
  <si>
    <t>TRS, KOAXIÁLNÍ KABEL VENKOVNÍ - SADA KONEKTORŮ (2KS)</t>
  </si>
  <si>
    <t xml:space="preserve">Poznámka k položce:_x000d_
Poznámka k položce: Poznámka k položce: 1. Položka obsahuje:   – dodávku specifikovaného bloku/zařízení včetně potřebného drobného montážního   materiálu   – dodávku souvisejícího příslušenství pro specifikovaný blok/zařízení   – dopravu a skladování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 2. Položka neobsahuje:   X   3. Způsob měření:   Udává se počet kusů kompletní konstrukce nebo práce.</t>
  </si>
  <si>
    <t>75N1CX</t>
  </si>
  <si>
    <t>TRS, KOAXIÁLNÍ KABEL VENKOVNÍ - MONTÁŽ</t>
  </si>
  <si>
    <t xml:space="preserve">Poznámka k položce:_x000d_
Poznámka k položce: Poznámka k položce: 1. Položka obsahuje:   – práce spojené s montáží specifikované kabelizace specifikovaným způsobem   – veškeré potřebné mechanizmy, včetně obsluhy, náklady na mzdy a přibližné (průměrné) náklady na pořízení potřebných materiálů   2. Položka neobsahuje:   X   3. Způsob měření:   Práce specifikovaného se měří délce kabelizace udané v metrech.</t>
  </si>
  <si>
    <t>75N1C2</t>
  </si>
  <si>
    <t>TRS, KOAXIÁLNÍ KABEL VENKOVNÍ PRŮMĚRU PŘES 35 MM</t>
  </si>
  <si>
    <t xml:space="preserve">Poznámka k položce:_x000d_
Poznámka k položce: Poznámka k položce: 1. Položka obsahuje:   – dodávku specifikované kabelizace včetně potřebného drobného montážního materiálu   – dopravu a skladování   – kompletní montáž (instalace, položení, zatažení...) koaxiálního kabelu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   2. Položka neobsahuje:   X   3. Způsob měření:   Dodávka specifikované kabelizace se měří v délce udané v metrech.</t>
  </si>
  <si>
    <t>75N1CY</t>
  </si>
  <si>
    <t>TRS, KOAXIÁLNÍ KABEL VENKOVNÍ - DEMONTÁŽ</t>
  </si>
  <si>
    <t xml:space="preserve">Poznámka k položce:_x000d_
Poznámka k položce: Poznámka k položce: 1. Položka obsahuje:   – demontáž (pro další využití/do šrotu) specifikovaného bloku/zařízení včetně potřebného   drobného pomocného materiálu   – veškeré potřebné mechanizmy, včetně obsluhy, náklady na mzdy a přibližné (průměrné) náklady na pořízení potřebných materiálů včetně všech ostatních vedlejších nákladů   – odvoz demontovaného bloku/zařízení a skladování, případně ekologické likvidace bloku/zařízení   2. Položka neobsahuje:   X   3. Způsob měření:   Udává se počet metrů kompletní konstrukce nebo práce.</t>
  </si>
  <si>
    <t>75N61X</t>
  </si>
  <si>
    <t>KOMPLEXNÍ OCHRANA TRS PŘED BLESKEM A PŘEPĚTÍM - MONTÁŽ</t>
  </si>
  <si>
    <t>75N61Y</t>
  </si>
  <si>
    <t>KOMPLEXNÍ OCHRANA TRS PŘED BLESKEM A PŘEPĚTÍM - DEMONTÁŽ</t>
  </si>
  <si>
    <t>75N712</t>
  </si>
  <si>
    <t>MĚŘENÍ RÁDIOVÝCH SÍTÍ PO REALIZACI PRO PÁSMO 460 MHZ (TRS)</t>
  </si>
  <si>
    <t xml:space="preserve">Poznámka k položce:_x000d_
Poznámka k položce: Poznámka k položce: 1. Položka obsahuje:    – kompletní měření a vyhodnocení rádiového signálu po realizaci rádiového systému měřícím vozem    – vystavení měřících protokolů     – veškeré potřebné mechanizmy (měřící přístroje), včetně obsluhy, náklady na mzdy a přibližné (průměrné) náklady na pořízení potřebných materiálů včetně všech ostatních vedlejších nákladů   2. Položka neobsahuje:    X   3. Způsob měření:   Udává se počet kusů kompletní konstrukce nebo práce.</t>
  </si>
  <si>
    <t>75O</t>
  </si>
  <si>
    <t>signalizační zařízení</t>
  </si>
  <si>
    <t>75O57X</t>
  </si>
  <si>
    <t>EZS, MAGNETICKÝ KONTAKT - MONTÁŽ</t>
  </si>
  <si>
    <t>75O57Y</t>
  </si>
  <si>
    <t>EZS, MAGNETICKÝ KONTAKT - DEMONTÁŽ</t>
  </si>
  <si>
    <t>75O59X</t>
  </si>
  <si>
    <t>EZS, PROSTOROVÝ DETEKTOR - MONTÁŽ</t>
  </si>
  <si>
    <t>75O59Y</t>
  </si>
  <si>
    <t>EZS, PROSTOROVÝ DETEKTOR - DEMONTÁŽ</t>
  </si>
  <si>
    <t>R75O1H3</t>
  </si>
  <si>
    <t>EPS (ZPDP), PŘEZKOUŠENÍ ZAŘÍZENÍ</t>
  </si>
  <si>
    <t xml:space="preserve">Poznámka k položce:_x000d_
Poznámka k položce: Poznámka k položce: 1. Položka obsahuje:  – veškeré potřebné mechanizmy, včetně obsluhy, náklady na mzdy a přibližné (průměrné) náklady na pořízení potřebných materiálů včetně všech ostatních vedlejších nákladů  2. Položka neobsahuje:  X  3. Způsob měření:  Udává se počet kusů kompletní konstrukce nebo práce.</t>
  </si>
  <si>
    <t>SO 02 - Nové zpevněné plochy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</si>
  <si>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</si>
  <si>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</si>
  <si>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"pro parkovací místo"</t>
  </si>
  <si>
    <t>8,55*5,16</t>
  </si>
  <si>
    <t>122351101</t>
  </si>
  <si>
    <t>Odkopávky a prokopávky nezapažené strojně v hornině třídy těžitelnosti II skupiny 4 do 20 m3</t>
  </si>
  <si>
    <t>40*0,22</t>
  </si>
  <si>
    <t>"pro chodník"</t>
  </si>
  <si>
    <t>88,9*0,25</t>
  </si>
  <si>
    <t>"pro obrubníky"</t>
  </si>
  <si>
    <t>(8,55+47,98+48,13)*(0,53+0,23)/2*0,3</t>
  </si>
  <si>
    <t>"pro palisády"</t>
  </si>
  <si>
    <t>18,89*0,5*0,45</t>
  </si>
  <si>
    <t>"odvoz zeminy na meziskládku - na pozemku investora - použito k zásypům v SO 02 - tam i zpět"</t>
  </si>
  <si>
    <t>220,633*0,15*2</t>
  </si>
  <si>
    <t>"odvoz zeminy na meziskládku - na pozemku investora - použito k zásypům v SO 01"</t>
  </si>
  <si>
    <t>47,206-220,633*0,15</t>
  </si>
  <si>
    <t>171251101</t>
  </si>
  <si>
    <t>Uložení sypanin do násypů strojně s rozprostřením sypaniny ve vrstvách a s hrubým urovnáním nezhutněných jakékoliv třídy těžitelnosti</t>
  </si>
  <si>
    <t>"odvoz zeminy na meziskládku - na pozemku investora - použito k zásypům v SO 02"</t>
  </si>
  <si>
    <t>220,633*0,15</t>
  </si>
  <si>
    <t>181311103</t>
  </si>
  <si>
    <t>Rozprostření a urovnání ornice v rovině nebo ve svahu sklonu do 1:5 ručně při souvislé ploše, tl. vrstvy do 200 mm</t>
  </si>
  <si>
    <t>"úpravy okolního terénu původní zeminou"</t>
  </si>
  <si>
    <t>"podél zahradního obrubníku"</t>
  </si>
  <si>
    <t>(48,13-2,7)*2,7</t>
  </si>
  <si>
    <t>"podél chodníkového obrubníku"</t>
  </si>
  <si>
    <t>47,98*1,15</t>
  </si>
  <si>
    <t>"podél okapového chodníku"</t>
  </si>
  <si>
    <t>15,85*2,7</t>
  </si>
  <si>
    <t>181411131</t>
  </si>
  <si>
    <t>Založení trávníku na půdě předem připravené plochy do 1000 m2 výsevem včetně utažení parkového v rovině nebo na svahu do 1:5</t>
  </si>
  <si>
    <t>"úpravy okolního terénu"</t>
  </si>
  <si>
    <t>00572410</t>
  </si>
  <si>
    <t>osivo směs travní parková</t>
  </si>
  <si>
    <t>220,633*0,015 "Přepočtené koeficientem množství</t>
  </si>
  <si>
    <t>220,633</t>
  </si>
  <si>
    <t>"chodník a parkovací stání"</t>
  </si>
  <si>
    <t>87+0,6+40</t>
  </si>
  <si>
    <t>"okapový chodník"</t>
  </si>
  <si>
    <t>6,651</t>
  </si>
  <si>
    <t>"podklady pod obrubníky a palisády"</t>
  </si>
  <si>
    <t>42,553</t>
  </si>
  <si>
    <t>182151112</t>
  </si>
  <si>
    <t>Svahování trvalých svahů do projektovaných profilů strojně s potřebným přemístěním výkopku při svahování v zářezech v hornině třídy těžitelnosti II, skupiny 4 a 5</t>
  </si>
  <si>
    <t>47,98*0,72</t>
  </si>
  <si>
    <t>339921132</t>
  </si>
  <si>
    <t xml:space="preserve">Osazování palisád  betonových v řadě se zabetonováním výšky palisády přes 500 do 1000 mm</t>
  </si>
  <si>
    <t>"ohraničení parkovacího stání"</t>
  </si>
  <si>
    <t>2*5,16+8,57</t>
  </si>
  <si>
    <t>59228410</t>
  </si>
  <si>
    <t>palisáda betonová vzhled dobové dlažební kameny přírodní 160x160x1000mm</t>
  </si>
  <si>
    <t>18,89*6,25 "Přepočtené koeficientem množství</t>
  </si>
  <si>
    <t>564730111</t>
  </si>
  <si>
    <t xml:space="preserve">Podklad nebo kryt z kameniva hrubého drceného  vel. 16-32 mm s rozprostřením a zhutněním, po zhutnění tl. 100 mm</t>
  </si>
  <si>
    <t>"pod obrubníky"</t>
  </si>
  <si>
    <t>8,55*0,5+47,98*0,3+48,13*0,3</t>
  </si>
  <si>
    <t>"pod palisády"</t>
  </si>
  <si>
    <t>18,89*0,5</t>
  </si>
  <si>
    <t>564750111</t>
  </si>
  <si>
    <t xml:space="preserve">Podklad nebo kryt z kameniva hrubého drceného  vel. 16-32 mm s rozprostřením a zhutněním, po zhutnění tl. 150 mm</t>
  </si>
  <si>
    <t>"betonová dlažba - přístupový chodník"</t>
  </si>
  <si>
    <t>"varovný pás"</t>
  </si>
  <si>
    <t>0,6</t>
  </si>
  <si>
    <t>564771111</t>
  </si>
  <si>
    <t xml:space="preserve">Podklad nebo kryt z kameniva hrubého drceného  vel. 32-63 mm s rozprostřením a zhutněním, po zhutnění tl. 250 mm</t>
  </si>
  <si>
    <t>"odstavné stání"</t>
  </si>
  <si>
    <t>564911511</t>
  </si>
  <si>
    <t>Podklad nebo podsyp z R-materiálu s rozprostřením a zhutněním, po zhutnění tl. 50 mm</t>
  </si>
  <si>
    <t>573312611</t>
  </si>
  <si>
    <t xml:space="preserve">Prolití podkladu nebo krytu z kameniva  asfaltem, v množství 7,00 kg/m2</t>
  </si>
  <si>
    <t>59245006</t>
  </si>
  <si>
    <t>dlažba tvar obdélník betonová pro nevidomé 200x100x60mm barevná</t>
  </si>
  <si>
    <t>632481215</t>
  </si>
  <si>
    <t xml:space="preserve">Separační vrstva k oddělení podlahových vrstev  z geotextilie</t>
  </si>
  <si>
    <t>"okapový chodník vyplněný kačírkem s geotextilií, ohraničeno zahr.bet.obrubníkem s přesahy"</t>
  </si>
  <si>
    <t>(4,48+10,3)*0,45*1,2</t>
  </si>
  <si>
    <t>637121114</t>
  </si>
  <si>
    <t xml:space="preserve">Okapový chodník z kameniva  s udusáním a urovnáním povrchu z kačírku tl. 250 mm</t>
  </si>
  <si>
    <t>"okapový chodník vyplněný kačírkem s geotextilií, ohraničeno zahr.bet.obrubníkem"</t>
  </si>
  <si>
    <t>(4,48+10,3)*0,45</t>
  </si>
  <si>
    <t>637311131</t>
  </si>
  <si>
    <t>Okapový chodník z obrubníků betonových zahradních, se zalitím spár cementovou maltou do lože z betonu prostého</t>
  </si>
  <si>
    <t>0,5+10,4+4,95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</si>
  <si>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</si>
  <si>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</si>
  <si>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"ohraničení parkovacího místa"</t>
  </si>
  <si>
    <t>8,55</t>
  </si>
  <si>
    <t>59217031</t>
  </si>
  <si>
    <t>obrubník betonový silniční 1000x150x250mm</t>
  </si>
  <si>
    <t>8,55+0,45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</si>
  <si>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</si>
  <si>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</si>
  <si>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37,36+6,62+4</t>
  </si>
  <si>
    <t>59217016</t>
  </si>
  <si>
    <t>obrubník betonový chodníkový 1000x80x250mm</t>
  </si>
  <si>
    <t>47,98*1,05 "Přepočtené koeficientem množství</t>
  </si>
  <si>
    <t>916331112</t>
  </si>
  <si>
    <t>Osazení zahradního obrubníku betonového s ložem tl. od 50 do 100 mm z betonu prostého tř. C 12/15 s boční opěrou z betonu prostého tř. C 12/15</t>
  </si>
  <si>
    <t>"rozhraní terénu a chodníku"</t>
  </si>
  <si>
    <t>18+4,48+3,5+6,53+6,62+9</t>
  </si>
  <si>
    <t>59217002</t>
  </si>
  <si>
    <t>obrubník betonový zahradní šedý 1000x50x200mm</t>
  </si>
  <si>
    <t>48,13*1,05 "Přepočtené koeficientem množství</t>
  </si>
  <si>
    <t>936174311.R</t>
  </si>
  <si>
    <t>D+M stojanu na kola pro 1 kolo kotevními šrouby do betonového základu pod dlažbu - ocelová kce, povrch Zn+komaxit</t>
  </si>
  <si>
    <t>997221571</t>
  </si>
  <si>
    <t xml:space="preserve">Vodorovná doprava vybouraných hmot  bez naložení, ale se složením a s hrubým urovnáním na vzdálenost do 1 km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</si>
  <si>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</si>
  <si>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</si>
  <si>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13,941*18</t>
  </si>
  <si>
    <t>997221612</t>
  </si>
  <si>
    <t xml:space="preserve">Nakládání na dopravní prostředky  pro vodorovnou dopravu vybouraných hmot</t>
  </si>
  <si>
    <t>997221645</t>
  </si>
  <si>
    <t>Poplatek za uložení stavebního odpadu na skládce (skládkovné) asfaltového bez obsahu dehtu zatříděného do Katalogu odpadů pod kódem 17 03 02</t>
  </si>
  <si>
    <t>13,941</t>
  </si>
  <si>
    <t>998223011</t>
  </si>
  <si>
    <t xml:space="preserve">Přesun hmot pro pozemní komunikace s krytem dlážděným  dopravní vzdálenost do 200 m jakékoliv délky objektu</t>
  </si>
  <si>
    <t xml:space="preserve">SO 03 - Odstranění  žumpy</t>
  </si>
  <si>
    <t xml:space="preserve">    8 - Trubní vedení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</si>
  <si>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</si>
  <si>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</si>
  <si>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"materiál na zásypy - Opava"</t>
  </si>
  <si>
    <t>13,602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</si>
  <si>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</si>
  <si>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</si>
  <si>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13,602*35</t>
  </si>
  <si>
    <t>174111102</t>
  </si>
  <si>
    <t>Zásyp sypaninou z jakékoliv horniny ručně s uložením výkopku ve vrstvách se zhutněním v uzavřených prostorách s urovnáním povrchu zásypu</t>
  </si>
  <si>
    <t>"zásyp žumpy - předpokládané rozměry"</t>
  </si>
  <si>
    <t>2,18*1,68*1,44+2,5*2,0*0,35</t>
  </si>
  <si>
    <t>(2,18*1,68*1,44+2,5*2,0*0,35)*2</t>
  </si>
  <si>
    <t>22,84*1,15 "Přepočtené koeficientem množství</t>
  </si>
  <si>
    <t>10364101</t>
  </si>
  <si>
    <t xml:space="preserve">zemina pro terénní úpravy -  ornice</t>
  </si>
  <si>
    <t>"zásyp žumpy - předpokládané rozměry - horní vrstva"</t>
  </si>
  <si>
    <t>2,5*2,0*0,2*1,7</t>
  </si>
  <si>
    <t>2,042*1,15 "Přepočtené koeficientem množství</t>
  </si>
  <si>
    <t>"nad žumpou"</t>
  </si>
  <si>
    <t>2,5*2</t>
  </si>
  <si>
    <t>5*0,015 "Přepočtené koeficientem množství</t>
  </si>
  <si>
    <t>Trubní vedení</t>
  </si>
  <si>
    <t>890411811</t>
  </si>
  <si>
    <t>Bourání šachet a jímek ručně velikosti obestavěného prostoru do 1,5 m3 z prefabrikovaných skruží</t>
  </si>
  <si>
    <t>"odbourání hrdla žumpy"</t>
  </si>
  <si>
    <t>3,14*0,4*0,4*0,5</t>
  </si>
  <si>
    <t>938901411</t>
  </si>
  <si>
    <t xml:space="preserve">Dezinfekce nádrže  roztokem chlornanu sodného</t>
  </si>
  <si>
    <t>"dezinfekce žumpy - předpokládané rozměry"</t>
  </si>
  <si>
    <t>2,18*1,68*1,44</t>
  </si>
  <si>
    <t>952905121</t>
  </si>
  <si>
    <t>Čištění objektů po zatopení nebo záplavách čerpání fekálií</t>
  </si>
  <si>
    <t>"čerpání žumpy před zasypáním"</t>
  </si>
  <si>
    <t>963012510</t>
  </si>
  <si>
    <t xml:space="preserve">Bourání stropů z desek nebo panelů železobetonových prefabrikovaných s dutinami  z desek, š. do 300 mm tl. do 140 mm</t>
  </si>
  <si>
    <t>"bourání stropu žumpy"</t>
  </si>
  <si>
    <t>2,5*2*0,1</t>
  </si>
  <si>
    <t>997013511</t>
  </si>
  <si>
    <t xml:space="preserve">Odvoz suti a vybouraných hmot z meziskládky na skládku  s naložením a se složením, na vzdálenost do 1 km</t>
  </si>
  <si>
    <t>"vybourané hmoty"</t>
  </si>
  <si>
    <t>2,412+1,05</t>
  </si>
  <si>
    <t>"vyčerpané odpady"</t>
  </si>
  <si>
    <t>8,911</t>
  </si>
  <si>
    <t>997013509</t>
  </si>
  <si>
    <t xml:space="preserve">Odvoz suti a vybouraných hmot na skládku nebo meziskládku  se složením, na vzdálenost Příplatek k ceně za každý další i započatý 1 km přes 1 km</t>
  </si>
  <si>
    <t>3,462*18</t>
  </si>
  <si>
    <t>"ČOV Opava"</t>
  </si>
  <si>
    <t>8,911*35</t>
  </si>
  <si>
    <t>997013602</t>
  </si>
  <si>
    <t>Poplatek za uložení stavebního odpadu na skládce (skládkovné) z armovaného betonu zatříděného do Katalogu odpadů pod kódem 17 01 01</t>
  </si>
  <si>
    <t>997013657.R</t>
  </si>
  <si>
    <t>Poplatek za uložení stavebního odpadu na skládce (skládkovné) zeminy a kamení s obsahem nebezpečných látek zatříděného do Katalogu odpadů pod kódem 17 05 03</t>
  </si>
  <si>
    <t>"vyčerpání kalu ze žumpy"</t>
  </si>
  <si>
    <t>2,18*1,68*1,44*1,5</t>
  </si>
  <si>
    <t>"vyčerpání dezinfekce po čištění žumpy - předpoklad"</t>
  </si>
  <si>
    <t>1,0*1,0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</si>
  <si>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</si>
  <si>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</si>
  <si>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</si>
  <si>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</si>
  <si>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</si>
  <si>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</si>
  <si>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</si>
  <si>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</si>
  <si>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</si>
  <si>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012203000</t>
  </si>
  <si>
    <t>Geodetické práce při provádění stavby</t>
  </si>
  <si>
    <t>012303000</t>
  </si>
  <si>
    <t>Geodetické práce po výstavbě</t>
  </si>
  <si>
    <t>013254000</t>
  </si>
  <si>
    <t>Dokumentace skutečného provedení stavby</t>
  </si>
  <si>
    <t>013264000</t>
  </si>
  <si>
    <t>Dokumentace bouracích prací</t>
  </si>
  <si>
    <t>VRN3</t>
  </si>
  <si>
    <t>Zařízení staveniště</t>
  </si>
  <si>
    <t>032002000</t>
  </si>
  <si>
    <t>Vybavení staveniště</t>
  </si>
  <si>
    <t>034103000</t>
  </si>
  <si>
    <t>Oplocení staveniště</t>
  </si>
  <si>
    <t>035002000</t>
  </si>
  <si>
    <t>Pronájmy ploch, objektů</t>
  </si>
  <si>
    <t>"pronájem kontejneru pro vymístění technologie z budovy během oprav"</t>
  </si>
  <si>
    <t>039002000</t>
  </si>
  <si>
    <t>Zrušení zařízení staveniště</t>
  </si>
  <si>
    <t>VRN4</t>
  </si>
  <si>
    <t>Inženýrská činnost</t>
  </si>
  <si>
    <t>041.R1</t>
  </si>
  <si>
    <t>Průkaz způsobilosti - El.</t>
  </si>
  <si>
    <t>VRN7</t>
  </si>
  <si>
    <t>Provozní vlivy</t>
  </si>
  <si>
    <t>071103000</t>
  </si>
  <si>
    <t>Provoz investora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</si>
</sst>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34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22010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Svatoňovice zast.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Svatoňovice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F-PROJEKT-DOPRAVNÍ STAVBY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>F-PROJEKT-DOPRAVNÍ STAVBY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ROUND(AG95+SUM(AG98:AG102),2)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ROUND(AS95+SUM(AS98:AS102),2)</f>
        <v>0</v>
      </c>
      <c r="AT94" s="114">
        <f>ROUND(SUM(AV94:AW94),2)</f>
        <v>0</v>
      </c>
      <c r="AU94" s="115">
        <f>ROUND(AU95+SUM(AU98:AU102),5)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ROUND(AZ95+SUM(AZ98:AZ102),2)</f>
        <v>0</v>
      </c>
      <c r="BA94" s="114">
        <f>ROUND(BA95+SUM(BA98:BA102),2)</f>
        <v>0</v>
      </c>
      <c r="BB94" s="114">
        <f>ROUND(BB95+SUM(BB98:BB102),2)</f>
        <v>0</v>
      </c>
      <c r="BC94" s="114">
        <f>ROUND(BC95+SUM(BC98:BC102),2)</f>
        <v>0</v>
      </c>
      <c r="BD94" s="116">
        <f>ROUND(BD95+SUM(BD98:BD102),2)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7"/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85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78</v>
      </c>
      <c r="BT95" s="131" t="s">
        <v>86</v>
      </c>
      <c r="BU95" s="131" t="s">
        <v>80</v>
      </c>
      <c r="BV95" s="131" t="s">
        <v>81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4" customFormat="1" ht="16.5" customHeight="1">
      <c r="A96" s="132" t="s">
        <v>89</v>
      </c>
      <c r="B96" s="70"/>
      <c r="C96" s="133"/>
      <c r="D96" s="133"/>
      <c r="E96" s="134" t="s">
        <v>90</v>
      </c>
      <c r="F96" s="134"/>
      <c r="G96" s="134"/>
      <c r="H96" s="134"/>
      <c r="I96" s="134"/>
      <c r="J96" s="133"/>
      <c r="K96" s="134" t="s">
        <v>91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'D.2.2.a.1 - Architektonic...'!J32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92</v>
      </c>
      <c r="AR96" s="72"/>
      <c r="AS96" s="137">
        <v>0</v>
      </c>
      <c r="AT96" s="138">
        <f>ROUND(SUM(AV96:AW96),2)</f>
        <v>0</v>
      </c>
      <c r="AU96" s="139">
        <f>'D.2.2.a.1 - Architektonic...'!P143</f>
        <v>0</v>
      </c>
      <c r="AV96" s="138">
        <f>'D.2.2.a.1 - Architektonic...'!J35</f>
        <v>0</v>
      </c>
      <c r="AW96" s="138">
        <f>'D.2.2.a.1 - Architektonic...'!J36</f>
        <v>0</v>
      </c>
      <c r="AX96" s="138">
        <f>'D.2.2.a.1 - Architektonic...'!J37</f>
        <v>0</v>
      </c>
      <c r="AY96" s="138">
        <f>'D.2.2.a.1 - Architektonic...'!J38</f>
        <v>0</v>
      </c>
      <c r="AZ96" s="138">
        <f>'D.2.2.a.1 - Architektonic...'!F35</f>
        <v>0</v>
      </c>
      <c r="BA96" s="138">
        <f>'D.2.2.a.1 - Architektonic...'!F36</f>
        <v>0</v>
      </c>
      <c r="BB96" s="138">
        <f>'D.2.2.a.1 - Architektonic...'!F37</f>
        <v>0</v>
      </c>
      <c r="BC96" s="138">
        <f>'D.2.2.a.1 - Architektonic...'!F38</f>
        <v>0</v>
      </c>
      <c r="BD96" s="140">
        <f>'D.2.2.a.1 - Architektonic...'!F39</f>
        <v>0</v>
      </c>
      <c r="BE96" s="4"/>
      <c r="BT96" s="141" t="s">
        <v>88</v>
      </c>
      <c r="BV96" s="141" t="s">
        <v>81</v>
      </c>
      <c r="BW96" s="141" t="s">
        <v>93</v>
      </c>
      <c r="BX96" s="141" t="s">
        <v>87</v>
      </c>
      <c r="CL96" s="141" t="s">
        <v>1</v>
      </c>
    </row>
    <row r="97" s="4" customFormat="1" ht="23.25" customHeight="1">
      <c r="A97" s="132" t="s">
        <v>89</v>
      </c>
      <c r="B97" s="70"/>
      <c r="C97" s="133"/>
      <c r="D97" s="133"/>
      <c r="E97" s="134" t="s">
        <v>94</v>
      </c>
      <c r="F97" s="134"/>
      <c r="G97" s="134"/>
      <c r="H97" s="134"/>
      <c r="I97" s="134"/>
      <c r="J97" s="133"/>
      <c r="K97" s="134" t="s">
        <v>95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'D.2.2.a.2 - Umělé osvětle...'!J32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92</v>
      </c>
      <c r="AR97" s="72"/>
      <c r="AS97" s="137">
        <v>0</v>
      </c>
      <c r="AT97" s="138">
        <f>ROUND(SUM(AV97:AW97),2)</f>
        <v>0</v>
      </c>
      <c r="AU97" s="139">
        <f>'D.2.2.a.2 - Umělé osvětle...'!P125</f>
        <v>0</v>
      </c>
      <c r="AV97" s="138">
        <f>'D.2.2.a.2 - Umělé osvětle...'!J35</f>
        <v>0</v>
      </c>
      <c r="AW97" s="138">
        <f>'D.2.2.a.2 - Umělé osvětle...'!J36</f>
        <v>0</v>
      </c>
      <c r="AX97" s="138">
        <f>'D.2.2.a.2 - Umělé osvětle...'!J37</f>
        <v>0</v>
      </c>
      <c r="AY97" s="138">
        <f>'D.2.2.a.2 - Umělé osvětle...'!J38</f>
        <v>0</v>
      </c>
      <c r="AZ97" s="138">
        <f>'D.2.2.a.2 - Umělé osvětle...'!F35</f>
        <v>0</v>
      </c>
      <c r="BA97" s="138">
        <f>'D.2.2.a.2 - Umělé osvětle...'!F36</f>
        <v>0</v>
      </c>
      <c r="BB97" s="138">
        <f>'D.2.2.a.2 - Umělé osvětle...'!F37</f>
        <v>0</v>
      </c>
      <c r="BC97" s="138">
        <f>'D.2.2.a.2 - Umělé osvětle...'!F38</f>
        <v>0</v>
      </c>
      <c r="BD97" s="140">
        <f>'D.2.2.a.2 - Umělé osvětle...'!F39</f>
        <v>0</v>
      </c>
      <c r="BE97" s="4"/>
      <c r="BT97" s="141" t="s">
        <v>88</v>
      </c>
      <c r="BV97" s="141" t="s">
        <v>81</v>
      </c>
      <c r="BW97" s="141" t="s">
        <v>96</v>
      </c>
      <c r="BX97" s="141" t="s">
        <v>87</v>
      </c>
      <c r="CL97" s="141" t="s">
        <v>1</v>
      </c>
    </row>
    <row r="98" s="7" customFormat="1" ht="16.5" customHeight="1">
      <c r="A98" s="132" t="s">
        <v>89</v>
      </c>
      <c r="B98" s="119"/>
      <c r="C98" s="120"/>
      <c r="D98" s="121" t="s">
        <v>97</v>
      </c>
      <c r="E98" s="121"/>
      <c r="F98" s="121"/>
      <c r="G98" s="121"/>
      <c r="H98" s="121"/>
      <c r="I98" s="122"/>
      <c r="J98" s="121" t="s">
        <v>98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4">
        <f>'PS 01 - Zabezpečovací zař...'!J30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'PS 01 - Zabezpečovací zař...'!P122</f>
        <v>0</v>
      </c>
      <c r="AV98" s="128">
        <f>'PS 01 - Zabezpečovací zař...'!J33</f>
        <v>0</v>
      </c>
      <c r="AW98" s="128">
        <f>'PS 01 - Zabezpečovací zař...'!J34</f>
        <v>0</v>
      </c>
      <c r="AX98" s="128">
        <f>'PS 01 - Zabezpečovací zař...'!J35</f>
        <v>0</v>
      </c>
      <c r="AY98" s="128">
        <f>'PS 01 - Zabezpečovací zař...'!J36</f>
        <v>0</v>
      </c>
      <c r="AZ98" s="128">
        <f>'PS 01 - Zabezpečovací zař...'!F33</f>
        <v>0</v>
      </c>
      <c r="BA98" s="128">
        <f>'PS 01 - Zabezpečovací zař...'!F34</f>
        <v>0</v>
      </c>
      <c r="BB98" s="128">
        <f>'PS 01 - Zabezpečovací zař...'!F35</f>
        <v>0</v>
      </c>
      <c r="BC98" s="128">
        <f>'PS 01 - Zabezpečovací zař...'!F36</f>
        <v>0</v>
      </c>
      <c r="BD98" s="130">
        <f>'PS 01 - Zabezpečovací zař...'!F37</f>
        <v>0</v>
      </c>
      <c r="BE98" s="7"/>
      <c r="BT98" s="131" t="s">
        <v>86</v>
      </c>
      <c r="BV98" s="131" t="s">
        <v>81</v>
      </c>
      <c r="BW98" s="131" t="s">
        <v>99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32" t="s">
        <v>89</v>
      </c>
      <c r="B99" s="119"/>
      <c r="C99" s="120"/>
      <c r="D99" s="121" t="s">
        <v>100</v>
      </c>
      <c r="E99" s="121"/>
      <c r="F99" s="121"/>
      <c r="G99" s="121"/>
      <c r="H99" s="121"/>
      <c r="I99" s="122"/>
      <c r="J99" s="121" t="s">
        <v>101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4">
        <f>'PS 02 - Sdělovací zařízení'!J30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'PS 02 - Sdělovací zařízení'!P123</f>
        <v>0</v>
      </c>
      <c r="AV99" s="128">
        <f>'PS 02 - Sdělovací zařízení'!J33</f>
        <v>0</v>
      </c>
      <c r="AW99" s="128">
        <f>'PS 02 - Sdělovací zařízení'!J34</f>
        <v>0</v>
      </c>
      <c r="AX99" s="128">
        <f>'PS 02 - Sdělovací zařízení'!J35</f>
        <v>0</v>
      </c>
      <c r="AY99" s="128">
        <f>'PS 02 - Sdělovací zařízení'!J36</f>
        <v>0</v>
      </c>
      <c r="AZ99" s="128">
        <f>'PS 02 - Sdělovací zařízení'!F33</f>
        <v>0</v>
      </c>
      <c r="BA99" s="128">
        <f>'PS 02 - Sdělovací zařízení'!F34</f>
        <v>0</v>
      </c>
      <c r="BB99" s="128">
        <f>'PS 02 - Sdělovací zařízení'!F35</f>
        <v>0</v>
      </c>
      <c r="BC99" s="128">
        <f>'PS 02 - Sdělovací zařízení'!F36</f>
        <v>0</v>
      </c>
      <c r="BD99" s="130">
        <f>'PS 02 - Sdělovací zařízení'!F37</f>
        <v>0</v>
      </c>
      <c r="BE99" s="7"/>
      <c r="BT99" s="131" t="s">
        <v>86</v>
      </c>
      <c r="BV99" s="131" t="s">
        <v>81</v>
      </c>
      <c r="BW99" s="131" t="s">
        <v>102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32" t="s">
        <v>89</v>
      </c>
      <c r="B100" s="119"/>
      <c r="C100" s="120"/>
      <c r="D100" s="121" t="s">
        <v>103</v>
      </c>
      <c r="E100" s="121"/>
      <c r="F100" s="121"/>
      <c r="G100" s="121"/>
      <c r="H100" s="121"/>
      <c r="I100" s="122"/>
      <c r="J100" s="121" t="s">
        <v>104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4">
        <f>'SO 02 - Nové zpevněné plochy'!J30</f>
        <v>0</v>
      </c>
      <c r="AH100" s="122"/>
      <c r="AI100" s="122"/>
      <c r="AJ100" s="122"/>
      <c r="AK100" s="122"/>
      <c r="AL100" s="122"/>
      <c r="AM100" s="122"/>
      <c r="AN100" s="124">
        <f>SUM(AG100,AT100)</f>
        <v>0</v>
      </c>
      <c r="AO100" s="122"/>
      <c r="AP100" s="122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'SO 02 - Nové zpevněné plochy'!P124</f>
        <v>0</v>
      </c>
      <c r="AV100" s="128">
        <f>'SO 02 - Nové zpevněné plochy'!J33</f>
        <v>0</v>
      </c>
      <c r="AW100" s="128">
        <f>'SO 02 - Nové zpevněné plochy'!J34</f>
        <v>0</v>
      </c>
      <c r="AX100" s="128">
        <f>'SO 02 - Nové zpevněné plochy'!J35</f>
        <v>0</v>
      </c>
      <c r="AY100" s="128">
        <f>'SO 02 - Nové zpevněné plochy'!J36</f>
        <v>0</v>
      </c>
      <c r="AZ100" s="128">
        <f>'SO 02 - Nové zpevněné plochy'!F33</f>
        <v>0</v>
      </c>
      <c r="BA100" s="128">
        <f>'SO 02 - Nové zpevněné plochy'!F34</f>
        <v>0</v>
      </c>
      <c r="BB100" s="128">
        <f>'SO 02 - Nové zpevněné plochy'!F35</f>
        <v>0</v>
      </c>
      <c r="BC100" s="128">
        <f>'SO 02 - Nové zpevněné plochy'!F36</f>
        <v>0</v>
      </c>
      <c r="BD100" s="130">
        <f>'SO 02 - Nové zpevněné plochy'!F37</f>
        <v>0</v>
      </c>
      <c r="BE100" s="7"/>
      <c r="BT100" s="131" t="s">
        <v>86</v>
      </c>
      <c r="BV100" s="131" t="s">
        <v>81</v>
      </c>
      <c r="BW100" s="131" t="s">
        <v>105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32" t="s">
        <v>89</v>
      </c>
      <c r="B101" s="119"/>
      <c r="C101" s="120"/>
      <c r="D101" s="121" t="s">
        <v>106</v>
      </c>
      <c r="E101" s="121"/>
      <c r="F101" s="121"/>
      <c r="G101" s="121"/>
      <c r="H101" s="121"/>
      <c r="I101" s="122"/>
      <c r="J101" s="121" t="s">
        <v>107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4">
        <f>'SO 03 - Odstranění  žumpy'!J30</f>
        <v>0</v>
      </c>
      <c r="AH101" s="122"/>
      <c r="AI101" s="122"/>
      <c r="AJ101" s="122"/>
      <c r="AK101" s="122"/>
      <c r="AL101" s="122"/>
      <c r="AM101" s="122"/>
      <c r="AN101" s="124">
        <f>SUM(AG101,AT101)</f>
        <v>0</v>
      </c>
      <c r="AO101" s="122"/>
      <c r="AP101" s="122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'SO 03 - Odstranění  žumpy'!P122</f>
        <v>0</v>
      </c>
      <c r="AV101" s="128">
        <f>'SO 03 - Odstranění  žumpy'!J33</f>
        <v>0</v>
      </c>
      <c r="AW101" s="128">
        <f>'SO 03 - Odstranění  žumpy'!J34</f>
        <v>0</v>
      </c>
      <c r="AX101" s="128">
        <f>'SO 03 - Odstranění  žumpy'!J35</f>
        <v>0</v>
      </c>
      <c r="AY101" s="128">
        <f>'SO 03 - Odstranění  žumpy'!J36</f>
        <v>0</v>
      </c>
      <c r="AZ101" s="128">
        <f>'SO 03 - Odstranění  žumpy'!F33</f>
        <v>0</v>
      </c>
      <c r="BA101" s="128">
        <f>'SO 03 - Odstranění  žumpy'!F34</f>
        <v>0</v>
      </c>
      <c r="BB101" s="128">
        <f>'SO 03 - Odstranění  žumpy'!F35</f>
        <v>0</v>
      </c>
      <c r="BC101" s="128">
        <f>'SO 03 - Odstranění  žumpy'!F36</f>
        <v>0</v>
      </c>
      <c r="BD101" s="130">
        <f>'SO 03 - Odstranění  žumpy'!F37</f>
        <v>0</v>
      </c>
      <c r="BE101" s="7"/>
      <c r="BT101" s="131" t="s">
        <v>86</v>
      </c>
      <c r="BV101" s="131" t="s">
        <v>81</v>
      </c>
      <c r="BW101" s="131" t="s">
        <v>108</v>
      </c>
      <c r="BX101" s="131" t="s">
        <v>5</v>
      </c>
      <c r="CL101" s="131" t="s">
        <v>1</v>
      </c>
      <c r="CM101" s="131" t="s">
        <v>88</v>
      </c>
    </row>
    <row r="102" s="7" customFormat="1" ht="16.5" customHeight="1">
      <c r="A102" s="132" t="s">
        <v>89</v>
      </c>
      <c r="B102" s="119"/>
      <c r="C102" s="120"/>
      <c r="D102" s="121" t="s">
        <v>109</v>
      </c>
      <c r="E102" s="121"/>
      <c r="F102" s="121"/>
      <c r="G102" s="121"/>
      <c r="H102" s="121"/>
      <c r="I102" s="122"/>
      <c r="J102" s="121" t="s">
        <v>110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4">
        <f>'VRN - Vedlejší rozpočtové...'!J30</f>
        <v>0</v>
      </c>
      <c r="AH102" s="122"/>
      <c r="AI102" s="122"/>
      <c r="AJ102" s="122"/>
      <c r="AK102" s="122"/>
      <c r="AL102" s="122"/>
      <c r="AM102" s="122"/>
      <c r="AN102" s="124">
        <f>SUM(AG102,AT102)</f>
        <v>0</v>
      </c>
      <c r="AO102" s="122"/>
      <c r="AP102" s="122"/>
      <c r="AQ102" s="125" t="s">
        <v>85</v>
      </c>
      <c r="AR102" s="126"/>
      <c r="AS102" s="142">
        <v>0</v>
      </c>
      <c r="AT102" s="143">
        <f>ROUND(SUM(AV102:AW102),2)</f>
        <v>0</v>
      </c>
      <c r="AU102" s="144">
        <f>'VRN - Vedlejší rozpočtové...'!P123</f>
        <v>0</v>
      </c>
      <c r="AV102" s="143">
        <f>'VRN - Vedlejší rozpočtové...'!J33</f>
        <v>0</v>
      </c>
      <c r="AW102" s="143">
        <f>'VRN - Vedlejší rozpočtové...'!J34</f>
        <v>0</v>
      </c>
      <c r="AX102" s="143">
        <f>'VRN - Vedlejší rozpočtové...'!J35</f>
        <v>0</v>
      </c>
      <c r="AY102" s="143">
        <f>'VRN - Vedlejší rozpočtové...'!J36</f>
        <v>0</v>
      </c>
      <c r="AZ102" s="143">
        <f>'VRN - Vedlejší rozpočtové...'!F33</f>
        <v>0</v>
      </c>
      <c r="BA102" s="143">
        <f>'VRN - Vedlejší rozpočtové...'!F34</f>
        <v>0</v>
      </c>
      <c r="BB102" s="143">
        <f>'VRN - Vedlejší rozpočtové...'!F35</f>
        <v>0</v>
      </c>
      <c r="BC102" s="143">
        <f>'VRN - Vedlejší rozpočtové...'!F36</f>
        <v>0</v>
      </c>
      <c r="BD102" s="145">
        <f>'VRN - Vedlejší rozpočtové...'!F37</f>
        <v>0</v>
      </c>
      <c r="BE102" s="7"/>
      <c r="BT102" s="131" t="s">
        <v>86</v>
      </c>
      <c r="BV102" s="131" t="s">
        <v>81</v>
      </c>
      <c r="BW102" s="131" t="s">
        <v>111</v>
      </c>
      <c r="BX102" s="131" t="s">
        <v>5</v>
      </c>
      <c r="CL102" s="131" t="s">
        <v>1</v>
      </c>
      <c r="CM102" s="131" t="s">
        <v>88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v52BZ1UUiU+pf7DQupEpwVS60Z2z/4hA4Uoon+54jU91w8kolV8Q7v3736Xg6JWfuCg76NzF9PK9V4yPnunLrw==" hashValue="SMibmAXif66r6Q6RB0mYeNRrjuAN6+3Kd4VmI6aWervl6nJA8NsPixuQHvPwn6BBWj2vrKjVCHyE3cPdKqFYkw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D.2.2.a.1 - Architektonic...'!C2" display="/"/>
    <hyperlink ref="A97" location="'D.2.2.a.2 - Umělé osvětle...'!C2" display="/"/>
    <hyperlink ref="A98" location="'PS 01 - Zabezpečovací zař...'!C2" display="/"/>
    <hyperlink ref="A99" location="'PS 02 - Sdělovací zařízení'!C2" display="/"/>
    <hyperlink ref="A100" location="'SO 02 - Nové zpevněné plochy'!C2" display="/"/>
    <hyperlink ref="A101" location="'SO 03 - Odstranění  žumpy'!C2" display="/"/>
    <hyperlink ref="A102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Svatoňovice zast.</v>
      </c>
      <c r="F7" s="150"/>
      <c r="G7" s="150"/>
      <c r="H7" s="150"/>
      <c r="L7" s="20"/>
    </row>
    <row r="8" s="1" customFormat="1" ht="12" customHeight="1">
      <c r="B8" s="20"/>
      <c r="D8" s="150" t="s">
        <v>113</v>
      </c>
      <c r="L8" s="20"/>
    </row>
    <row r="9" s="2" customFormat="1" ht="16.5" customHeight="1">
      <c r="A9" s="38"/>
      <c r="B9" s="44"/>
      <c r="C9" s="38"/>
      <c r="D9" s="38"/>
      <c r="E9" s="151" t="s">
        <v>114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21. 9. 2021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0" t="s">
        <v>28</v>
      </c>
      <c r="J23" s="141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32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33</v>
      </c>
      <c r="F26" s="38"/>
      <c r="G26" s="38"/>
      <c r="H26" s="38"/>
      <c r="I26" s="150" t="s">
        <v>28</v>
      </c>
      <c r="J26" s="141" t="s">
        <v>34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38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39</v>
      </c>
      <c r="E32" s="38"/>
      <c r="F32" s="38"/>
      <c r="G32" s="38"/>
      <c r="H32" s="38"/>
      <c r="I32" s="38"/>
      <c r="J32" s="160">
        <f>ROUND(J143,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41</v>
      </c>
      <c r="G34" s="38"/>
      <c r="H34" s="38"/>
      <c r="I34" s="161" t="s">
        <v>40</v>
      </c>
      <c r="J34" s="161" t="s">
        <v>42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43</v>
      </c>
      <c r="E35" s="150" t="s">
        <v>44</v>
      </c>
      <c r="F35" s="163">
        <f>ROUND((SUM(BE143:BE776)),  2)</f>
        <v>0</v>
      </c>
      <c r="G35" s="38"/>
      <c r="H35" s="38"/>
      <c r="I35" s="164">
        <v>0.20999999999999999</v>
      </c>
      <c r="J35" s="163">
        <f>ROUND(((SUM(BE143:BE776))*I35),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45</v>
      </c>
      <c r="F36" s="163">
        <f>ROUND((SUM(BF143:BF776)),  2)</f>
        <v>0</v>
      </c>
      <c r="G36" s="38"/>
      <c r="H36" s="38"/>
      <c r="I36" s="164">
        <v>0.14999999999999999</v>
      </c>
      <c r="J36" s="163">
        <f>ROUND(((SUM(BF143:BF776))*I36),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46</v>
      </c>
      <c r="F37" s="163">
        <f>ROUND((SUM(BG143:BG776)),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47</v>
      </c>
      <c r="F38" s="163">
        <f>ROUND((SUM(BH143:BH776)),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48</v>
      </c>
      <c r="F39" s="163">
        <f>ROUND((SUM(BI143:BI776)),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49</v>
      </c>
      <c r="E41" s="167"/>
      <c r="F41" s="167"/>
      <c r="G41" s="168" t="s">
        <v>50</v>
      </c>
      <c r="H41" s="169" t="s">
        <v>51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52</v>
      </c>
      <c r="E50" s="173"/>
      <c r="F50" s="173"/>
      <c r="G50" s="172" t="s">
        <v>53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54</v>
      </c>
      <c r="E61" s="175"/>
      <c r="F61" s="176" t="s">
        <v>55</v>
      </c>
      <c r="G61" s="174" t="s">
        <v>54</v>
      </c>
      <c r="H61" s="175"/>
      <c r="I61" s="175"/>
      <c r="J61" s="177" t="s">
        <v>55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56</v>
      </c>
      <c r="E65" s="178"/>
      <c r="F65" s="178"/>
      <c r="G65" s="172" t="s">
        <v>57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54</v>
      </c>
      <c r="E76" s="175"/>
      <c r="F76" s="176" t="s">
        <v>55</v>
      </c>
      <c r="G76" s="174" t="s">
        <v>54</v>
      </c>
      <c r="H76" s="175"/>
      <c r="I76" s="175"/>
      <c r="J76" s="177" t="s">
        <v>55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Svatoňovice zast.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D.2.2.a.1 - Architektonicko-stavební řešení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Svatoňovice</v>
      </c>
      <c r="G91" s="40"/>
      <c r="H91" s="40"/>
      <c r="I91" s="32" t="s">
        <v>22</v>
      </c>
      <c r="J91" s="79" t="str">
        <f>IF(J14="","",J14)</f>
        <v>21. 9. 2021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32" t="s">
        <v>31</v>
      </c>
      <c r="J93" s="36" t="str">
        <f>E23</f>
        <v>F-PROJEKT-DOPRAVNÍ STAVBY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F-PROJEKT-DOPRAVNÍ STAVBY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118</v>
      </c>
      <c r="D96" s="185"/>
      <c r="E96" s="185"/>
      <c r="F96" s="185"/>
      <c r="G96" s="185"/>
      <c r="H96" s="185"/>
      <c r="I96" s="185"/>
      <c r="J96" s="186" t="s">
        <v>119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120</v>
      </c>
      <c r="D98" s="40"/>
      <c r="E98" s="40"/>
      <c r="F98" s="40"/>
      <c r="G98" s="40"/>
      <c r="H98" s="40"/>
      <c r="I98" s="40"/>
      <c r="J98" s="110">
        <f>J143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121</v>
      </c>
    </row>
    <row r="99" s="9" customFormat="1" ht="24.96" customHeight="1">
      <c r="A99" s="9"/>
      <c r="B99" s="188"/>
      <c r="C99" s="189"/>
      <c r="D99" s="190" t="s">
        <v>122</v>
      </c>
      <c r="E99" s="191"/>
      <c r="F99" s="191"/>
      <c r="G99" s="191"/>
      <c r="H99" s="191"/>
      <c r="I99" s="191"/>
      <c r="J99" s="192">
        <f>J144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123</v>
      </c>
      <c r="E100" s="196"/>
      <c r="F100" s="196"/>
      <c r="G100" s="196"/>
      <c r="H100" s="196"/>
      <c r="I100" s="196"/>
      <c r="J100" s="197">
        <f>J145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124</v>
      </c>
      <c r="E101" s="196"/>
      <c r="F101" s="196"/>
      <c r="G101" s="196"/>
      <c r="H101" s="196"/>
      <c r="I101" s="196"/>
      <c r="J101" s="197">
        <f>J214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125</v>
      </c>
      <c r="E102" s="196"/>
      <c r="F102" s="196"/>
      <c r="G102" s="196"/>
      <c r="H102" s="196"/>
      <c r="I102" s="196"/>
      <c r="J102" s="197">
        <f>J271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126</v>
      </c>
      <c r="E103" s="196"/>
      <c r="F103" s="196"/>
      <c r="G103" s="196"/>
      <c r="H103" s="196"/>
      <c r="I103" s="196"/>
      <c r="J103" s="197">
        <f>J295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127</v>
      </c>
      <c r="E104" s="196"/>
      <c r="F104" s="196"/>
      <c r="G104" s="196"/>
      <c r="H104" s="196"/>
      <c r="I104" s="196"/>
      <c r="J104" s="197">
        <f>J317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128</v>
      </c>
      <c r="E105" s="196"/>
      <c r="F105" s="196"/>
      <c r="G105" s="196"/>
      <c r="H105" s="196"/>
      <c r="I105" s="196"/>
      <c r="J105" s="197">
        <f>J325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129</v>
      </c>
      <c r="E106" s="196"/>
      <c r="F106" s="196"/>
      <c r="G106" s="196"/>
      <c r="H106" s="196"/>
      <c r="I106" s="196"/>
      <c r="J106" s="197">
        <f>J419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130</v>
      </c>
      <c r="E107" s="196"/>
      <c r="F107" s="196"/>
      <c r="G107" s="196"/>
      <c r="H107" s="196"/>
      <c r="I107" s="196"/>
      <c r="J107" s="197">
        <f>J497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131</v>
      </c>
      <c r="E108" s="196"/>
      <c r="F108" s="196"/>
      <c r="G108" s="196"/>
      <c r="H108" s="196"/>
      <c r="I108" s="196"/>
      <c r="J108" s="197">
        <f>J519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8"/>
      <c r="C109" s="189"/>
      <c r="D109" s="190" t="s">
        <v>132</v>
      </c>
      <c r="E109" s="191"/>
      <c r="F109" s="191"/>
      <c r="G109" s="191"/>
      <c r="H109" s="191"/>
      <c r="I109" s="191"/>
      <c r="J109" s="192">
        <f>J521</f>
        <v>0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4"/>
      <c r="C110" s="133"/>
      <c r="D110" s="195" t="s">
        <v>133</v>
      </c>
      <c r="E110" s="196"/>
      <c r="F110" s="196"/>
      <c r="G110" s="196"/>
      <c r="H110" s="196"/>
      <c r="I110" s="196"/>
      <c r="J110" s="197">
        <f>J522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134</v>
      </c>
      <c r="E111" s="196"/>
      <c r="F111" s="196"/>
      <c r="G111" s="196"/>
      <c r="H111" s="196"/>
      <c r="I111" s="196"/>
      <c r="J111" s="197">
        <f>J574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135</v>
      </c>
      <c r="E112" s="196"/>
      <c r="F112" s="196"/>
      <c r="G112" s="196"/>
      <c r="H112" s="196"/>
      <c r="I112" s="196"/>
      <c r="J112" s="197">
        <f>J601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136</v>
      </c>
      <c r="E113" s="196"/>
      <c r="F113" s="196"/>
      <c r="G113" s="196"/>
      <c r="H113" s="196"/>
      <c r="I113" s="196"/>
      <c r="J113" s="197">
        <f>J605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137</v>
      </c>
      <c r="E114" s="196"/>
      <c r="F114" s="196"/>
      <c r="G114" s="196"/>
      <c r="H114" s="196"/>
      <c r="I114" s="196"/>
      <c r="J114" s="197">
        <f>J620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138</v>
      </c>
      <c r="E115" s="196"/>
      <c r="F115" s="196"/>
      <c r="G115" s="196"/>
      <c r="H115" s="196"/>
      <c r="I115" s="196"/>
      <c r="J115" s="197">
        <f>J633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139</v>
      </c>
      <c r="E116" s="196"/>
      <c r="F116" s="196"/>
      <c r="G116" s="196"/>
      <c r="H116" s="196"/>
      <c r="I116" s="196"/>
      <c r="J116" s="197">
        <f>J667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140</v>
      </c>
      <c r="E117" s="196"/>
      <c r="F117" s="196"/>
      <c r="G117" s="196"/>
      <c r="H117" s="196"/>
      <c r="I117" s="196"/>
      <c r="J117" s="197">
        <f>J677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4"/>
      <c r="C118" s="133"/>
      <c r="D118" s="195" t="s">
        <v>141</v>
      </c>
      <c r="E118" s="196"/>
      <c r="F118" s="196"/>
      <c r="G118" s="196"/>
      <c r="H118" s="196"/>
      <c r="I118" s="196"/>
      <c r="J118" s="197">
        <f>J686</f>
        <v>0</v>
      </c>
      <c r="K118" s="133"/>
      <c r="L118" s="19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4"/>
      <c r="C119" s="133"/>
      <c r="D119" s="195" t="s">
        <v>142</v>
      </c>
      <c r="E119" s="196"/>
      <c r="F119" s="196"/>
      <c r="G119" s="196"/>
      <c r="H119" s="196"/>
      <c r="I119" s="196"/>
      <c r="J119" s="197">
        <f>J699</f>
        <v>0</v>
      </c>
      <c r="K119" s="133"/>
      <c r="L119" s="198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4"/>
      <c r="C120" s="133"/>
      <c r="D120" s="195" t="s">
        <v>143</v>
      </c>
      <c r="E120" s="196"/>
      <c r="F120" s="196"/>
      <c r="G120" s="196"/>
      <c r="H120" s="196"/>
      <c r="I120" s="196"/>
      <c r="J120" s="197">
        <f>J727</f>
        <v>0</v>
      </c>
      <c r="K120" s="133"/>
      <c r="L120" s="19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4"/>
      <c r="C121" s="133"/>
      <c r="D121" s="195" t="s">
        <v>144</v>
      </c>
      <c r="E121" s="196"/>
      <c r="F121" s="196"/>
      <c r="G121" s="196"/>
      <c r="H121" s="196"/>
      <c r="I121" s="196"/>
      <c r="J121" s="197">
        <f>J758</f>
        <v>0</v>
      </c>
      <c r="K121" s="133"/>
      <c r="L121" s="19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7" s="2" customFormat="1" ht="6.96" customHeight="1">
      <c r="A127" s="38"/>
      <c r="B127" s="68"/>
      <c r="C127" s="69"/>
      <c r="D127" s="69"/>
      <c r="E127" s="69"/>
      <c r="F127" s="69"/>
      <c r="G127" s="69"/>
      <c r="H127" s="69"/>
      <c r="I127" s="69"/>
      <c r="J127" s="69"/>
      <c r="K127" s="69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4.96" customHeight="1">
      <c r="A128" s="38"/>
      <c r="B128" s="39"/>
      <c r="C128" s="23" t="s">
        <v>145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16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183" t="str">
        <f>E7</f>
        <v>Svatoňovice zast.</v>
      </c>
      <c r="F131" s="32"/>
      <c r="G131" s="32"/>
      <c r="H131" s="32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" customFormat="1" ht="12" customHeight="1">
      <c r="B132" s="21"/>
      <c r="C132" s="32" t="s">
        <v>113</v>
      </c>
      <c r="D132" s="22"/>
      <c r="E132" s="22"/>
      <c r="F132" s="22"/>
      <c r="G132" s="22"/>
      <c r="H132" s="22"/>
      <c r="I132" s="22"/>
      <c r="J132" s="22"/>
      <c r="K132" s="22"/>
      <c r="L132" s="20"/>
    </row>
    <row r="133" s="2" customFormat="1" ht="16.5" customHeight="1">
      <c r="A133" s="38"/>
      <c r="B133" s="39"/>
      <c r="C133" s="40"/>
      <c r="D133" s="40"/>
      <c r="E133" s="183" t="s">
        <v>114</v>
      </c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115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E11</f>
        <v>D.2.2.a.1 - Architektonicko-stavební řešení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F14</f>
        <v>Svatoňovice</v>
      </c>
      <c r="G137" s="40"/>
      <c r="H137" s="40"/>
      <c r="I137" s="32" t="s">
        <v>22</v>
      </c>
      <c r="J137" s="79" t="str">
        <f>IF(J14="","",J14)</f>
        <v>21. 9. 2021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40.05" customHeight="1">
      <c r="A139" s="38"/>
      <c r="B139" s="39"/>
      <c r="C139" s="32" t="s">
        <v>24</v>
      </c>
      <c r="D139" s="40"/>
      <c r="E139" s="40"/>
      <c r="F139" s="27" t="str">
        <f>E17</f>
        <v>Správa železnic, státní organizace</v>
      </c>
      <c r="G139" s="40"/>
      <c r="H139" s="40"/>
      <c r="I139" s="32" t="s">
        <v>31</v>
      </c>
      <c r="J139" s="36" t="str">
        <f>E23</f>
        <v>F-PROJEKT-DOPRAVNÍ STAVBY s.r.o.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40.05" customHeight="1">
      <c r="A140" s="38"/>
      <c r="B140" s="39"/>
      <c r="C140" s="32" t="s">
        <v>29</v>
      </c>
      <c r="D140" s="40"/>
      <c r="E140" s="40"/>
      <c r="F140" s="27" t="str">
        <f>IF(E20="","",E20)</f>
        <v>Vyplň údaj</v>
      </c>
      <c r="G140" s="40"/>
      <c r="H140" s="40"/>
      <c r="I140" s="32" t="s">
        <v>36</v>
      </c>
      <c r="J140" s="36" t="str">
        <f>E26</f>
        <v>F-PROJEKT-DOPRAVNÍ STAVBY s.r.o.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99"/>
      <c r="B142" s="200"/>
      <c r="C142" s="201" t="s">
        <v>146</v>
      </c>
      <c r="D142" s="202" t="s">
        <v>64</v>
      </c>
      <c r="E142" s="202" t="s">
        <v>60</v>
      </c>
      <c r="F142" s="202" t="s">
        <v>61</v>
      </c>
      <c r="G142" s="202" t="s">
        <v>147</v>
      </c>
      <c r="H142" s="202" t="s">
        <v>148</v>
      </c>
      <c r="I142" s="202" t="s">
        <v>149</v>
      </c>
      <c r="J142" s="202" t="s">
        <v>119</v>
      </c>
      <c r="K142" s="203" t="s">
        <v>150</v>
      </c>
      <c r="L142" s="204"/>
      <c r="M142" s="100" t="s">
        <v>1</v>
      </c>
      <c r="N142" s="101" t="s">
        <v>43</v>
      </c>
      <c r="O142" s="101" t="s">
        <v>151</v>
      </c>
      <c r="P142" s="101" t="s">
        <v>152</v>
      </c>
      <c r="Q142" s="101" t="s">
        <v>153</v>
      </c>
      <c r="R142" s="101" t="s">
        <v>154</v>
      </c>
      <c r="S142" s="101" t="s">
        <v>155</v>
      </c>
      <c r="T142" s="102" t="s">
        <v>156</v>
      </c>
      <c r="U142" s="199"/>
      <c r="V142" s="199"/>
      <c r="W142" s="199"/>
      <c r="X142" s="199"/>
      <c r="Y142" s="199"/>
      <c r="Z142" s="199"/>
      <c r="AA142" s="199"/>
      <c r="AB142" s="199"/>
      <c r="AC142" s="199"/>
      <c r="AD142" s="199"/>
      <c r="AE142" s="199"/>
    </row>
    <row r="143" s="2" customFormat="1" ht="22.8" customHeight="1">
      <c r="A143" s="38"/>
      <c r="B143" s="39"/>
      <c r="C143" s="107" t="s">
        <v>157</v>
      </c>
      <c r="D143" s="40"/>
      <c r="E143" s="40"/>
      <c r="F143" s="40"/>
      <c r="G143" s="40"/>
      <c r="H143" s="40"/>
      <c r="I143" s="40"/>
      <c r="J143" s="205">
        <f>BK143</f>
        <v>0</v>
      </c>
      <c r="K143" s="40"/>
      <c r="L143" s="44"/>
      <c r="M143" s="103"/>
      <c r="N143" s="206"/>
      <c r="O143" s="104"/>
      <c r="P143" s="207">
        <f>P144+P521</f>
        <v>0</v>
      </c>
      <c r="Q143" s="104"/>
      <c r="R143" s="207">
        <f>R144+R521</f>
        <v>194.52175036021464</v>
      </c>
      <c r="S143" s="104"/>
      <c r="T143" s="208">
        <f>T144+T521</f>
        <v>425.83429899999999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78</v>
      </c>
      <c r="AU143" s="17" t="s">
        <v>121</v>
      </c>
      <c r="BK143" s="209">
        <f>BK144+BK521</f>
        <v>0</v>
      </c>
    </row>
    <row r="144" s="12" customFormat="1" ht="25.92" customHeight="1">
      <c r="A144" s="12"/>
      <c r="B144" s="210"/>
      <c r="C144" s="211"/>
      <c r="D144" s="212" t="s">
        <v>78</v>
      </c>
      <c r="E144" s="213" t="s">
        <v>158</v>
      </c>
      <c r="F144" s="213" t="s">
        <v>159</v>
      </c>
      <c r="G144" s="211"/>
      <c r="H144" s="211"/>
      <c r="I144" s="214"/>
      <c r="J144" s="215">
        <f>BK144</f>
        <v>0</v>
      </c>
      <c r="K144" s="211"/>
      <c r="L144" s="216"/>
      <c r="M144" s="217"/>
      <c r="N144" s="218"/>
      <c r="O144" s="218"/>
      <c r="P144" s="219">
        <f>P145+P214+P271+P295+P317+P325+P419+P497+P519</f>
        <v>0</v>
      </c>
      <c r="Q144" s="218"/>
      <c r="R144" s="219">
        <f>R145+R214+R271+R295+R317+R325+R419+R497+R519</f>
        <v>189.96358665050013</v>
      </c>
      <c r="S144" s="218"/>
      <c r="T144" s="220">
        <f>T145+T214+T271+T295+T317+T325+T419+T497+T519</f>
        <v>425.83429899999999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86</v>
      </c>
      <c r="AT144" s="222" t="s">
        <v>78</v>
      </c>
      <c r="AU144" s="222" t="s">
        <v>79</v>
      </c>
      <c r="AY144" s="221" t="s">
        <v>160</v>
      </c>
      <c r="BK144" s="223">
        <f>BK145+BK214+BK271+BK295+BK317+BK325+BK419+BK497+BK519</f>
        <v>0</v>
      </c>
    </row>
    <row r="145" s="12" customFormat="1" ht="22.8" customHeight="1">
      <c r="A145" s="12"/>
      <c r="B145" s="210"/>
      <c r="C145" s="211"/>
      <c r="D145" s="212" t="s">
        <v>78</v>
      </c>
      <c r="E145" s="224" t="s">
        <v>86</v>
      </c>
      <c r="F145" s="224" t="s">
        <v>161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SUM(P146:P213)</f>
        <v>0</v>
      </c>
      <c r="Q145" s="218"/>
      <c r="R145" s="219">
        <f>SUM(R146:R213)</f>
        <v>98.887</v>
      </c>
      <c r="S145" s="218"/>
      <c r="T145" s="220">
        <f>SUM(T146:T213)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86</v>
      </c>
      <c r="AT145" s="222" t="s">
        <v>78</v>
      </c>
      <c r="AU145" s="222" t="s">
        <v>86</v>
      </c>
      <c r="AY145" s="221" t="s">
        <v>160</v>
      </c>
      <c r="BK145" s="223">
        <f>SUM(BK146:BK213)</f>
        <v>0</v>
      </c>
    </row>
    <row r="146" s="2" customFormat="1" ht="33" customHeight="1">
      <c r="A146" s="38"/>
      <c r="B146" s="39"/>
      <c r="C146" s="226" t="s">
        <v>86</v>
      </c>
      <c r="D146" s="226" t="s">
        <v>162</v>
      </c>
      <c r="E146" s="227" t="s">
        <v>163</v>
      </c>
      <c r="F146" s="228" t="s">
        <v>164</v>
      </c>
      <c r="G146" s="229" t="s">
        <v>165</v>
      </c>
      <c r="H146" s="230">
        <v>13.853999999999999</v>
      </c>
      <c r="I146" s="231"/>
      <c r="J146" s="232">
        <f>ROUND(I146*H146,2)</f>
        <v>0</v>
      </c>
      <c r="K146" s="228" t="s">
        <v>166</v>
      </c>
      <c r="L146" s="44"/>
      <c r="M146" s="233" t="s">
        <v>1</v>
      </c>
      <c r="N146" s="234" t="s">
        <v>44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167</v>
      </c>
      <c r="AT146" s="237" t="s">
        <v>162</v>
      </c>
      <c r="AU146" s="237" t="s">
        <v>88</v>
      </c>
      <c r="AY146" s="17" t="s">
        <v>160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86</v>
      </c>
      <c r="BK146" s="238">
        <f>ROUND(I146*H146,2)</f>
        <v>0</v>
      </c>
      <c r="BL146" s="17" t="s">
        <v>167</v>
      </c>
      <c r="BM146" s="237" t="s">
        <v>88</v>
      </c>
    </row>
    <row r="147" s="13" customFormat="1">
      <c r="A147" s="13"/>
      <c r="B147" s="239"/>
      <c r="C147" s="240"/>
      <c r="D147" s="241" t="s">
        <v>168</v>
      </c>
      <c r="E147" s="242" t="s">
        <v>1</v>
      </c>
      <c r="F147" s="243" t="s">
        <v>169</v>
      </c>
      <c r="G147" s="240"/>
      <c r="H147" s="242" t="s">
        <v>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168</v>
      </c>
      <c r="AU147" s="249" t="s">
        <v>88</v>
      </c>
      <c r="AV147" s="13" t="s">
        <v>86</v>
      </c>
      <c r="AW147" s="13" t="s">
        <v>35</v>
      </c>
      <c r="AX147" s="13" t="s">
        <v>79</v>
      </c>
      <c r="AY147" s="249" t="s">
        <v>160</v>
      </c>
    </row>
    <row r="148" s="14" customFormat="1">
      <c r="A148" s="14"/>
      <c r="B148" s="250"/>
      <c r="C148" s="251"/>
      <c r="D148" s="241" t="s">
        <v>168</v>
      </c>
      <c r="E148" s="252" t="s">
        <v>1</v>
      </c>
      <c r="F148" s="253" t="s">
        <v>170</v>
      </c>
      <c r="G148" s="251"/>
      <c r="H148" s="254">
        <v>13.35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0" t="s">
        <v>168</v>
      </c>
      <c r="AU148" s="260" t="s">
        <v>88</v>
      </c>
      <c r="AV148" s="14" t="s">
        <v>88</v>
      </c>
      <c r="AW148" s="14" t="s">
        <v>35</v>
      </c>
      <c r="AX148" s="14" t="s">
        <v>79</v>
      </c>
      <c r="AY148" s="260" t="s">
        <v>160</v>
      </c>
    </row>
    <row r="149" s="13" customFormat="1">
      <c r="A149" s="13"/>
      <c r="B149" s="239"/>
      <c r="C149" s="240"/>
      <c r="D149" s="241" t="s">
        <v>168</v>
      </c>
      <c r="E149" s="242" t="s">
        <v>1</v>
      </c>
      <c r="F149" s="243" t="s">
        <v>171</v>
      </c>
      <c r="G149" s="240"/>
      <c r="H149" s="242" t="s">
        <v>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168</v>
      </c>
      <c r="AU149" s="249" t="s">
        <v>88</v>
      </c>
      <c r="AV149" s="13" t="s">
        <v>86</v>
      </c>
      <c r="AW149" s="13" t="s">
        <v>35</v>
      </c>
      <c r="AX149" s="13" t="s">
        <v>79</v>
      </c>
      <c r="AY149" s="249" t="s">
        <v>160</v>
      </c>
    </row>
    <row r="150" s="14" customFormat="1">
      <c r="A150" s="14"/>
      <c r="B150" s="250"/>
      <c r="C150" s="251"/>
      <c r="D150" s="241" t="s">
        <v>168</v>
      </c>
      <c r="E150" s="252" t="s">
        <v>1</v>
      </c>
      <c r="F150" s="253" t="s">
        <v>172</v>
      </c>
      <c r="G150" s="251"/>
      <c r="H150" s="254">
        <v>0.504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168</v>
      </c>
      <c r="AU150" s="260" t="s">
        <v>88</v>
      </c>
      <c r="AV150" s="14" t="s">
        <v>88</v>
      </c>
      <c r="AW150" s="14" t="s">
        <v>35</v>
      </c>
      <c r="AX150" s="14" t="s">
        <v>79</v>
      </c>
      <c r="AY150" s="260" t="s">
        <v>160</v>
      </c>
    </row>
    <row r="151" s="15" customFormat="1">
      <c r="A151" s="15"/>
      <c r="B151" s="261"/>
      <c r="C151" s="262"/>
      <c r="D151" s="241" t="s">
        <v>168</v>
      </c>
      <c r="E151" s="263" t="s">
        <v>1</v>
      </c>
      <c r="F151" s="264" t="s">
        <v>173</v>
      </c>
      <c r="G151" s="262"/>
      <c r="H151" s="265">
        <v>13.853999999999999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1" t="s">
        <v>168</v>
      </c>
      <c r="AU151" s="271" t="s">
        <v>88</v>
      </c>
      <c r="AV151" s="15" t="s">
        <v>167</v>
      </c>
      <c r="AW151" s="15" t="s">
        <v>35</v>
      </c>
      <c r="AX151" s="15" t="s">
        <v>86</v>
      </c>
      <c r="AY151" s="271" t="s">
        <v>160</v>
      </c>
    </row>
    <row r="152" s="2" customFormat="1" ht="49.05" customHeight="1">
      <c r="A152" s="38"/>
      <c r="B152" s="39"/>
      <c r="C152" s="226" t="s">
        <v>88</v>
      </c>
      <c r="D152" s="226" t="s">
        <v>162</v>
      </c>
      <c r="E152" s="227" t="s">
        <v>174</v>
      </c>
      <c r="F152" s="228" t="s">
        <v>175</v>
      </c>
      <c r="G152" s="229" t="s">
        <v>165</v>
      </c>
      <c r="H152" s="230">
        <v>6</v>
      </c>
      <c r="I152" s="231"/>
      <c r="J152" s="232">
        <f>ROUND(I152*H152,2)</f>
        <v>0</v>
      </c>
      <c r="K152" s="228" t="s">
        <v>166</v>
      </c>
      <c r="L152" s="44"/>
      <c r="M152" s="233" t="s">
        <v>1</v>
      </c>
      <c r="N152" s="234" t="s">
        <v>44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167</v>
      </c>
      <c r="AT152" s="237" t="s">
        <v>162</v>
      </c>
      <c r="AU152" s="237" t="s">
        <v>88</v>
      </c>
      <c r="AY152" s="17" t="s">
        <v>160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86</v>
      </c>
      <c r="BK152" s="238">
        <f>ROUND(I152*H152,2)</f>
        <v>0</v>
      </c>
      <c r="BL152" s="17" t="s">
        <v>167</v>
      </c>
      <c r="BM152" s="237" t="s">
        <v>167</v>
      </c>
    </row>
    <row r="153" s="13" customFormat="1">
      <c r="A153" s="13"/>
      <c r="B153" s="239"/>
      <c r="C153" s="240"/>
      <c r="D153" s="241" t="s">
        <v>168</v>
      </c>
      <c r="E153" s="242" t="s">
        <v>1</v>
      </c>
      <c r="F153" s="243" t="s">
        <v>176</v>
      </c>
      <c r="G153" s="240"/>
      <c r="H153" s="242" t="s">
        <v>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168</v>
      </c>
      <c r="AU153" s="249" t="s">
        <v>88</v>
      </c>
      <c r="AV153" s="13" t="s">
        <v>86</v>
      </c>
      <c r="AW153" s="13" t="s">
        <v>35</v>
      </c>
      <c r="AX153" s="13" t="s">
        <v>79</v>
      </c>
      <c r="AY153" s="249" t="s">
        <v>160</v>
      </c>
    </row>
    <row r="154" s="14" customFormat="1">
      <c r="A154" s="14"/>
      <c r="B154" s="250"/>
      <c r="C154" s="251"/>
      <c r="D154" s="241" t="s">
        <v>168</v>
      </c>
      <c r="E154" s="252" t="s">
        <v>1</v>
      </c>
      <c r="F154" s="253" t="s">
        <v>177</v>
      </c>
      <c r="G154" s="251"/>
      <c r="H154" s="254">
        <v>6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168</v>
      </c>
      <c r="AU154" s="260" t="s">
        <v>88</v>
      </c>
      <c r="AV154" s="14" t="s">
        <v>88</v>
      </c>
      <c r="AW154" s="14" t="s">
        <v>35</v>
      </c>
      <c r="AX154" s="14" t="s">
        <v>79</v>
      </c>
      <c r="AY154" s="260" t="s">
        <v>160</v>
      </c>
    </row>
    <row r="155" s="15" customFormat="1">
      <c r="A155" s="15"/>
      <c r="B155" s="261"/>
      <c r="C155" s="262"/>
      <c r="D155" s="241" t="s">
        <v>168</v>
      </c>
      <c r="E155" s="263" t="s">
        <v>1</v>
      </c>
      <c r="F155" s="264" t="s">
        <v>173</v>
      </c>
      <c r="G155" s="262"/>
      <c r="H155" s="265">
        <v>6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168</v>
      </c>
      <c r="AU155" s="271" t="s">
        <v>88</v>
      </c>
      <c r="AV155" s="15" t="s">
        <v>167</v>
      </c>
      <c r="AW155" s="15" t="s">
        <v>35</v>
      </c>
      <c r="AX155" s="15" t="s">
        <v>86</v>
      </c>
      <c r="AY155" s="271" t="s">
        <v>160</v>
      </c>
    </row>
    <row r="156" s="2" customFormat="1" ht="62.7" customHeight="1">
      <c r="A156" s="38"/>
      <c r="B156" s="39"/>
      <c r="C156" s="226" t="s">
        <v>178</v>
      </c>
      <c r="D156" s="226" t="s">
        <v>162</v>
      </c>
      <c r="E156" s="227" t="s">
        <v>179</v>
      </c>
      <c r="F156" s="228" t="s">
        <v>180</v>
      </c>
      <c r="G156" s="229" t="s">
        <v>165</v>
      </c>
      <c r="H156" s="230">
        <v>49.424999999999997</v>
      </c>
      <c r="I156" s="231"/>
      <c r="J156" s="232">
        <f>ROUND(I156*H156,2)</f>
        <v>0</v>
      </c>
      <c r="K156" s="228" t="s">
        <v>166</v>
      </c>
      <c r="L156" s="44"/>
      <c r="M156" s="233" t="s">
        <v>1</v>
      </c>
      <c r="N156" s="234" t="s">
        <v>44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167</v>
      </c>
      <c r="AT156" s="237" t="s">
        <v>162</v>
      </c>
      <c r="AU156" s="237" t="s">
        <v>88</v>
      </c>
      <c r="AY156" s="17" t="s">
        <v>160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86</v>
      </c>
      <c r="BK156" s="238">
        <f>ROUND(I156*H156,2)</f>
        <v>0</v>
      </c>
      <c r="BL156" s="17" t="s">
        <v>167</v>
      </c>
      <c r="BM156" s="237" t="s">
        <v>181</v>
      </c>
    </row>
    <row r="157" s="13" customFormat="1">
      <c r="A157" s="13"/>
      <c r="B157" s="239"/>
      <c r="C157" s="240"/>
      <c r="D157" s="241" t="s">
        <v>168</v>
      </c>
      <c r="E157" s="242" t="s">
        <v>1</v>
      </c>
      <c r="F157" s="243" t="s">
        <v>182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168</v>
      </c>
      <c r="AU157" s="249" t="s">
        <v>88</v>
      </c>
      <c r="AV157" s="13" t="s">
        <v>86</v>
      </c>
      <c r="AW157" s="13" t="s">
        <v>35</v>
      </c>
      <c r="AX157" s="13" t="s">
        <v>79</v>
      </c>
      <c r="AY157" s="249" t="s">
        <v>160</v>
      </c>
    </row>
    <row r="158" s="13" customFormat="1">
      <c r="A158" s="13"/>
      <c r="B158" s="239"/>
      <c r="C158" s="240"/>
      <c r="D158" s="241" t="s">
        <v>168</v>
      </c>
      <c r="E158" s="242" t="s">
        <v>1</v>
      </c>
      <c r="F158" s="243" t="s">
        <v>183</v>
      </c>
      <c r="G158" s="240"/>
      <c r="H158" s="242" t="s">
        <v>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168</v>
      </c>
      <c r="AU158" s="249" t="s">
        <v>88</v>
      </c>
      <c r="AV158" s="13" t="s">
        <v>86</v>
      </c>
      <c r="AW158" s="13" t="s">
        <v>35</v>
      </c>
      <c r="AX158" s="13" t="s">
        <v>79</v>
      </c>
      <c r="AY158" s="249" t="s">
        <v>160</v>
      </c>
    </row>
    <row r="159" s="14" customFormat="1">
      <c r="A159" s="14"/>
      <c r="B159" s="250"/>
      <c r="C159" s="251"/>
      <c r="D159" s="241" t="s">
        <v>168</v>
      </c>
      <c r="E159" s="252" t="s">
        <v>1</v>
      </c>
      <c r="F159" s="253" t="s">
        <v>184</v>
      </c>
      <c r="G159" s="251"/>
      <c r="H159" s="254">
        <v>9.7170000000000005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168</v>
      </c>
      <c r="AU159" s="260" t="s">
        <v>88</v>
      </c>
      <c r="AV159" s="14" t="s">
        <v>88</v>
      </c>
      <c r="AW159" s="14" t="s">
        <v>35</v>
      </c>
      <c r="AX159" s="14" t="s">
        <v>79</v>
      </c>
      <c r="AY159" s="260" t="s">
        <v>160</v>
      </c>
    </row>
    <row r="160" s="13" customFormat="1">
      <c r="A160" s="13"/>
      <c r="B160" s="239"/>
      <c r="C160" s="240"/>
      <c r="D160" s="241" t="s">
        <v>168</v>
      </c>
      <c r="E160" s="242" t="s">
        <v>1</v>
      </c>
      <c r="F160" s="243" t="s">
        <v>185</v>
      </c>
      <c r="G160" s="240"/>
      <c r="H160" s="242" t="s">
        <v>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168</v>
      </c>
      <c r="AU160" s="249" t="s">
        <v>88</v>
      </c>
      <c r="AV160" s="13" t="s">
        <v>86</v>
      </c>
      <c r="AW160" s="13" t="s">
        <v>35</v>
      </c>
      <c r="AX160" s="13" t="s">
        <v>79</v>
      </c>
      <c r="AY160" s="249" t="s">
        <v>160</v>
      </c>
    </row>
    <row r="161" s="13" customFormat="1">
      <c r="A161" s="13"/>
      <c r="B161" s="239"/>
      <c r="C161" s="240"/>
      <c r="D161" s="241" t="s">
        <v>168</v>
      </c>
      <c r="E161" s="242" t="s">
        <v>1</v>
      </c>
      <c r="F161" s="243" t="s">
        <v>186</v>
      </c>
      <c r="G161" s="240"/>
      <c r="H161" s="242" t="s">
        <v>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168</v>
      </c>
      <c r="AU161" s="249" t="s">
        <v>88</v>
      </c>
      <c r="AV161" s="13" t="s">
        <v>86</v>
      </c>
      <c r="AW161" s="13" t="s">
        <v>35</v>
      </c>
      <c r="AX161" s="13" t="s">
        <v>79</v>
      </c>
      <c r="AY161" s="249" t="s">
        <v>160</v>
      </c>
    </row>
    <row r="162" s="14" customFormat="1">
      <c r="A162" s="14"/>
      <c r="B162" s="250"/>
      <c r="C162" s="251"/>
      <c r="D162" s="241" t="s">
        <v>168</v>
      </c>
      <c r="E162" s="252" t="s">
        <v>1</v>
      </c>
      <c r="F162" s="253" t="s">
        <v>187</v>
      </c>
      <c r="G162" s="251"/>
      <c r="H162" s="254">
        <v>27.707999999999998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168</v>
      </c>
      <c r="AU162" s="260" t="s">
        <v>88</v>
      </c>
      <c r="AV162" s="14" t="s">
        <v>88</v>
      </c>
      <c r="AW162" s="14" t="s">
        <v>35</v>
      </c>
      <c r="AX162" s="14" t="s">
        <v>79</v>
      </c>
      <c r="AY162" s="260" t="s">
        <v>160</v>
      </c>
    </row>
    <row r="163" s="14" customFormat="1">
      <c r="A163" s="14"/>
      <c r="B163" s="250"/>
      <c r="C163" s="251"/>
      <c r="D163" s="241" t="s">
        <v>168</v>
      </c>
      <c r="E163" s="252" t="s">
        <v>1</v>
      </c>
      <c r="F163" s="253" t="s">
        <v>188</v>
      </c>
      <c r="G163" s="251"/>
      <c r="H163" s="254">
        <v>12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168</v>
      </c>
      <c r="AU163" s="260" t="s">
        <v>88</v>
      </c>
      <c r="AV163" s="14" t="s">
        <v>88</v>
      </c>
      <c r="AW163" s="14" t="s">
        <v>35</v>
      </c>
      <c r="AX163" s="14" t="s">
        <v>79</v>
      </c>
      <c r="AY163" s="260" t="s">
        <v>160</v>
      </c>
    </row>
    <row r="164" s="15" customFormat="1">
      <c r="A164" s="15"/>
      <c r="B164" s="261"/>
      <c r="C164" s="262"/>
      <c r="D164" s="241" t="s">
        <v>168</v>
      </c>
      <c r="E164" s="263" t="s">
        <v>1</v>
      </c>
      <c r="F164" s="264" t="s">
        <v>173</v>
      </c>
      <c r="G164" s="262"/>
      <c r="H164" s="265">
        <v>49.424999999999997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1" t="s">
        <v>168</v>
      </c>
      <c r="AU164" s="271" t="s">
        <v>88</v>
      </c>
      <c r="AV164" s="15" t="s">
        <v>167</v>
      </c>
      <c r="AW164" s="15" t="s">
        <v>35</v>
      </c>
      <c r="AX164" s="15" t="s">
        <v>86</v>
      </c>
      <c r="AY164" s="271" t="s">
        <v>160</v>
      </c>
    </row>
    <row r="165" s="2" customFormat="1" ht="62.7" customHeight="1">
      <c r="A165" s="38"/>
      <c r="B165" s="39"/>
      <c r="C165" s="226" t="s">
        <v>167</v>
      </c>
      <c r="D165" s="226" t="s">
        <v>162</v>
      </c>
      <c r="E165" s="227" t="s">
        <v>189</v>
      </c>
      <c r="F165" s="228" t="s">
        <v>190</v>
      </c>
      <c r="G165" s="229" t="s">
        <v>165</v>
      </c>
      <c r="H165" s="230">
        <v>15.276999999999999</v>
      </c>
      <c r="I165" s="231"/>
      <c r="J165" s="232">
        <f>ROUND(I165*H165,2)</f>
        <v>0</v>
      </c>
      <c r="K165" s="228" t="s">
        <v>166</v>
      </c>
      <c r="L165" s="44"/>
      <c r="M165" s="233" t="s">
        <v>1</v>
      </c>
      <c r="N165" s="234" t="s">
        <v>44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167</v>
      </c>
      <c r="AT165" s="237" t="s">
        <v>162</v>
      </c>
      <c r="AU165" s="237" t="s">
        <v>88</v>
      </c>
      <c r="AY165" s="17" t="s">
        <v>160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86</v>
      </c>
      <c r="BK165" s="238">
        <f>ROUND(I165*H165,2)</f>
        <v>0</v>
      </c>
      <c r="BL165" s="17" t="s">
        <v>167</v>
      </c>
      <c r="BM165" s="237" t="s">
        <v>191</v>
      </c>
    </row>
    <row r="166" s="13" customFormat="1">
      <c r="A166" s="13"/>
      <c r="B166" s="239"/>
      <c r="C166" s="240"/>
      <c r="D166" s="241" t="s">
        <v>168</v>
      </c>
      <c r="E166" s="242" t="s">
        <v>1</v>
      </c>
      <c r="F166" s="243" t="s">
        <v>192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168</v>
      </c>
      <c r="AU166" s="249" t="s">
        <v>88</v>
      </c>
      <c r="AV166" s="13" t="s">
        <v>86</v>
      </c>
      <c r="AW166" s="13" t="s">
        <v>35</v>
      </c>
      <c r="AX166" s="13" t="s">
        <v>79</v>
      </c>
      <c r="AY166" s="249" t="s">
        <v>160</v>
      </c>
    </row>
    <row r="167" s="13" customFormat="1">
      <c r="A167" s="13"/>
      <c r="B167" s="239"/>
      <c r="C167" s="240"/>
      <c r="D167" s="241" t="s">
        <v>168</v>
      </c>
      <c r="E167" s="242" t="s">
        <v>1</v>
      </c>
      <c r="F167" s="243" t="s">
        <v>193</v>
      </c>
      <c r="G167" s="240"/>
      <c r="H167" s="242" t="s">
        <v>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168</v>
      </c>
      <c r="AU167" s="249" t="s">
        <v>88</v>
      </c>
      <c r="AV167" s="13" t="s">
        <v>86</v>
      </c>
      <c r="AW167" s="13" t="s">
        <v>35</v>
      </c>
      <c r="AX167" s="13" t="s">
        <v>79</v>
      </c>
      <c r="AY167" s="249" t="s">
        <v>160</v>
      </c>
    </row>
    <row r="168" s="14" customFormat="1">
      <c r="A168" s="14"/>
      <c r="B168" s="250"/>
      <c r="C168" s="251"/>
      <c r="D168" s="241" t="s">
        <v>168</v>
      </c>
      <c r="E168" s="252" t="s">
        <v>1</v>
      </c>
      <c r="F168" s="253" t="s">
        <v>194</v>
      </c>
      <c r="G168" s="251"/>
      <c r="H168" s="254">
        <v>37.878999999999998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168</v>
      </c>
      <c r="AU168" s="260" t="s">
        <v>88</v>
      </c>
      <c r="AV168" s="14" t="s">
        <v>88</v>
      </c>
      <c r="AW168" s="14" t="s">
        <v>35</v>
      </c>
      <c r="AX168" s="14" t="s">
        <v>79</v>
      </c>
      <c r="AY168" s="260" t="s">
        <v>160</v>
      </c>
    </row>
    <row r="169" s="13" customFormat="1">
      <c r="A169" s="13"/>
      <c r="B169" s="239"/>
      <c r="C169" s="240"/>
      <c r="D169" s="241" t="s">
        <v>168</v>
      </c>
      <c r="E169" s="242" t="s">
        <v>1</v>
      </c>
      <c r="F169" s="243" t="s">
        <v>195</v>
      </c>
      <c r="G169" s="240"/>
      <c r="H169" s="242" t="s">
        <v>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168</v>
      </c>
      <c r="AU169" s="249" t="s">
        <v>88</v>
      </c>
      <c r="AV169" s="13" t="s">
        <v>86</v>
      </c>
      <c r="AW169" s="13" t="s">
        <v>35</v>
      </c>
      <c r="AX169" s="13" t="s">
        <v>79</v>
      </c>
      <c r="AY169" s="249" t="s">
        <v>160</v>
      </c>
    </row>
    <row r="170" s="14" customFormat="1">
      <c r="A170" s="14"/>
      <c r="B170" s="250"/>
      <c r="C170" s="251"/>
      <c r="D170" s="241" t="s">
        <v>168</v>
      </c>
      <c r="E170" s="252" t="s">
        <v>1</v>
      </c>
      <c r="F170" s="253" t="s">
        <v>196</v>
      </c>
      <c r="G170" s="251"/>
      <c r="H170" s="254">
        <v>6.9690000000000003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168</v>
      </c>
      <c r="AU170" s="260" t="s">
        <v>88</v>
      </c>
      <c r="AV170" s="14" t="s">
        <v>88</v>
      </c>
      <c r="AW170" s="14" t="s">
        <v>35</v>
      </c>
      <c r="AX170" s="14" t="s">
        <v>79</v>
      </c>
      <c r="AY170" s="260" t="s">
        <v>160</v>
      </c>
    </row>
    <row r="171" s="13" customFormat="1">
      <c r="A171" s="13"/>
      <c r="B171" s="239"/>
      <c r="C171" s="240"/>
      <c r="D171" s="241" t="s">
        <v>168</v>
      </c>
      <c r="E171" s="242" t="s">
        <v>1</v>
      </c>
      <c r="F171" s="243" t="s">
        <v>197</v>
      </c>
      <c r="G171" s="240"/>
      <c r="H171" s="242" t="s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168</v>
      </c>
      <c r="AU171" s="249" t="s">
        <v>88</v>
      </c>
      <c r="AV171" s="13" t="s">
        <v>86</v>
      </c>
      <c r="AW171" s="13" t="s">
        <v>35</v>
      </c>
      <c r="AX171" s="13" t="s">
        <v>79</v>
      </c>
      <c r="AY171" s="249" t="s">
        <v>160</v>
      </c>
    </row>
    <row r="172" s="14" customFormat="1">
      <c r="A172" s="14"/>
      <c r="B172" s="250"/>
      <c r="C172" s="251"/>
      <c r="D172" s="241" t="s">
        <v>168</v>
      </c>
      <c r="E172" s="252" t="s">
        <v>1</v>
      </c>
      <c r="F172" s="253" t="s">
        <v>198</v>
      </c>
      <c r="G172" s="251"/>
      <c r="H172" s="254">
        <v>-9.7170000000000005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168</v>
      </c>
      <c r="AU172" s="260" t="s">
        <v>88</v>
      </c>
      <c r="AV172" s="14" t="s">
        <v>88</v>
      </c>
      <c r="AW172" s="14" t="s">
        <v>35</v>
      </c>
      <c r="AX172" s="14" t="s">
        <v>79</v>
      </c>
      <c r="AY172" s="260" t="s">
        <v>160</v>
      </c>
    </row>
    <row r="173" s="13" customFormat="1">
      <c r="A173" s="13"/>
      <c r="B173" s="239"/>
      <c r="C173" s="240"/>
      <c r="D173" s="241" t="s">
        <v>168</v>
      </c>
      <c r="E173" s="242" t="s">
        <v>1</v>
      </c>
      <c r="F173" s="243" t="s">
        <v>199</v>
      </c>
      <c r="G173" s="240"/>
      <c r="H173" s="242" t="s">
        <v>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168</v>
      </c>
      <c r="AU173" s="249" t="s">
        <v>88</v>
      </c>
      <c r="AV173" s="13" t="s">
        <v>86</v>
      </c>
      <c r="AW173" s="13" t="s">
        <v>35</v>
      </c>
      <c r="AX173" s="13" t="s">
        <v>79</v>
      </c>
      <c r="AY173" s="249" t="s">
        <v>160</v>
      </c>
    </row>
    <row r="174" s="14" customFormat="1">
      <c r="A174" s="14"/>
      <c r="B174" s="250"/>
      <c r="C174" s="251"/>
      <c r="D174" s="241" t="s">
        <v>168</v>
      </c>
      <c r="E174" s="252" t="s">
        <v>1</v>
      </c>
      <c r="F174" s="253" t="s">
        <v>200</v>
      </c>
      <c r="G174" s="251"/>
      <c r="H174" s="254">
        <v>-13.853999999999999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168</v>
      </c>
      <c r="AU174" s="260" t="s">
        <v>88</v>
      </c>
      <c r="AV174" s="14" t="s">
        <v>88</v>
      </c>
      <c r="AW174" s="14" t="s">
        <v>35</v>
      </c>
      <c r="AX174" s="14" t="s">
        <v>79</v>
      </c>
      <c r="AY174" s="260" t="s">
        <v>160</v>
      </c>
    </row>
    <row r="175" s="13" customFormat="1">
      <c r="A175" s="13"/>
      <c r="B175" s="239"/>
      <c r="C175" s="240"/>
      <c r="D175" s="241" t="s">
        <v>168</v>
      </c>
      <c r="E175" s="242" t="s">
        <v>1</v>
      </c>
      <c r="F175" s="243" t="s">
        <v>201</v>
      </c>
      <c r="G175" s="240"/>
      <c r="H175" s="242" t="s">
        <v>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168</v>
      </c>
      <c r="AU175" s="249" t="s">
        <v>88</v>
      </c>
      <c r="AV175" s="13" t="s">
        <v>86</v>
      </c>
      <c r="AW175" s="13" t="s">
        <v>35</v>
      </c>
      <c r="AX175" s="13" t="s">
        <v>79</v>
      </c>
      <c r="AY175" s="249" t="s">
        <v>160</v>
      </c>
    </row>
    <row r="176" s="14" customFormat="1">
      <c r="A176" s="14"/>
      <c r="B176" s="250"/>
      <c r="C176" s="251"/>
      <c r="D176" s="241" t="s">
        <v>168</v>
      </c>
      <c r="E176" s="252" t="s">
        <v>1</v>
      </c>
      <c r="F176" s="253" t="s">
        <v>202</v>
      </c>
      <c r="G176" s="251"/>
      <c r="H176" s="254">
        <v>-6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168</v>
      </c>
      <c r="AU176" s="260" t="s">
        <v>88</v>
      </c>
      <c r="AV176" s="14" t="s">
        <v>88</v>
      </c>
      <c r="AW176" s="14" t="s">
        <v>35</v>
      </c>
      <c r="AX176" s="14" t="s">
        <v>79</v>
      </c>
      <c r="AY176" s="260" t="s">
        <v>160</v>
      </c>
    </row>
    <row r="177" s="15" customFormat="1">
      <c r="A177" s="15"/>
      <c r="B177" s="261"/>
      <c r="C177" s="262"/>
      <c r="D177" s="241" t="s">
        <v>168</v>
      </c>
      <c r="E177" s="263" t="s">
        <v>1</v>
      </c>
      <c r="F177" s="264" t="s">
        <v>173</v>
      </c>
      <c r="G177" s="262"/>
      <c r="H177" s="265">
        <v>15.277000000000001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1" t="s">
        <v>168</v>
      </c>
      <c r="AU177" s="271" t="s">
        <v>88</v>
      </c>
      <c r="AV177" s="15" t="s">
        <v>167</v>
      </c>
      <c r="AW177" s="15" t="s">
        <v>35</v>
      </c>
      <c r="AX177" s="15" t="s">
        <v>86</v>
      </c>
      <c r="AY177" s="271" t="s">
        <v>160</v>
      </c>
    </row>
    <row r="178" s="2" customFormat="1" ht="66.75" customHeight="1">
      <c r="A178" s="38"/>
      <c r="B178" s="39"/>
      <c r="C178" s="226" t="s">
        <v>203</v>
      </c>
      <c r="D178" s="226" t="s">
        <v>162</v>
      </c>
      <c r="E178" s="227" t="s">
        <v>204</v>
      </c>
      <c r="F178" s="228" t="s">
        <v>205</v>
      </c>
      <c r="G178" s="229" t="s">
        <v>165</v>
      </c>
      <c r="H178" s="230">
        <v>229.155</v>
      </c>
      <c r="I178" s="231"/>
      <c r="J178" s="232">
        <f>ROUND(I178*H178,2)</f>
        <v>0</v>
      </c>
      <c r="K178" s="228" t="s">
        <v>166</v>
      </c>
      <c r="L178" s="44"/>
      <c r="M178" s="233" t="s">
        <v>1</v>
      </c>
      <c r="N178" s="234" t="s">
        <v>44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167</v>
      </c>
      <c r="AT178" s="237" t="s">
        <v>162</v>
      </c>
      <c r="AU178" s="237" t="s">
        <v>88</v>
      </c>
      <c r="AY178" s="17" t="s">
        <v>160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86</v>
      </c>
      <c r="BK178" s="238">
        <f>ROUND(I178*H178,2)</f>
        <v>0</v>
      </c>
      <c r="BL178" s="17" t="s">
        <v>167</v>
      </c>
      <c r="BM178" s="237" t="s">
        <v>206</v>
      </c>
    </row>
    <row r="179" s="13" customFormat="1">
      <c r="A179" s="13"/>
      <c r="B179" s="239"/>
      <c r="C179" s="240"/>
      <c r="D179" s="241" t="s">
        <v>168</v>
      </c>
      <c r="E179" s="242" t="s">
        <v>1</v>
      </c>
      <c r="F179" s="243" t="s">
        <v>207</v>
      </c>
      <c r="G179" s="240"/>
      <c r="H179" s="242" t="s">
        <v>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168</v>
      </c>
      <c r="AU179" s="249" t="s">
        <v>88</v>
      </c>
      <c r="AV179" s="13" t="s">
        <v>86</v>
      </c>
      <c r="AW179" s="13" t="s">
        <v>35</v>
      </c>
      <c r="AX179" s="13" t="s">
        <v>79</v>
      </c>
      <c r="AY179" s="249" t="s">
        <v>160</v>
      </c>
    </row>
    <row r="180" s="14" customFormat="1">
      <c r="A180" s="14"/>
      <c r="B180" s="250"/>
      <c r="C180" s="251"/>
      <c r="D180" s="241" t="s">
        <v>168</v>
      </c>
      <c r="E180" s="252" t="s">
        <v>1</v>
      </c>
      <c r="F180" s="253" t="s">
        <v>208</v>
      </c>
      <c r="G180" s="251"/>
      <c r="H180" s="254">
        <v>229.155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168</v>
      </c>
      <c r="AU180" s="260" t="s">
        <v>88</v>
      </c>
      <c r="AV180" s="14" t="s">
        <v>88</v>
      </c>
      <c r="AW180" s="14" t="s">
        <v>35</v>
      </c>
      <c r="AX180" s="14" t="s">
        <v>79</v>
      </c>
      <c r="AY180" s="260" t="s">
        <v>160</v>
      </c>
    </row>
    <row r="181" s="15" customFormat="1">
      <c r="A181" s="15"/>
      <c r="B181" s="261"/>
      <c r="C181" s="262"/>
      <c r="D181" s="241" t="s">
        <v>168</v>
      </c>
      <c r="E181" s="263" t="s">
        <v>1</v>
      </c>
      <c r="F181" s="264" t="s">
        <v>173</v>
      </c>
      <c r="G181" s="262"/>
      <c r="H181" s="265">
        <v>229.155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1" t="s">
        <v>168</v>
      </c>
      <c r="AU181" s="271" t="s">
        <v>88</v>
      </c>
      <c r="AV181" s="15" t="s">
        <v>167</v>
      </c>
      <c r="AW181" s="15" t="s">
        <v>35</v>
      </c>
      <c r="AX181" s="15" t="s">
        <v>86</v>
      </c>
      <c r="AY181" s="271" t="s">
        <v>160</v>
      </c>
    </row>
    <row r="182" s="2" customFormat="1" ht="44.25" customHeight="1">
      <c r="A182" s="38"/>
      <c r="B182" s="39"/>
      <c r="C182" s="226" t="s">
        <v>181</v>
      </c>
      <c r="D182" s="226" t="s">
        <v>162</v>
      </c>
      <c r="E182" s="227" t="s">
        <v>209</v>
      </c>
      <c r="F182" s="228" t="s">
        <v>210</v>
      </c>
      <c r="G182" s="229" t="s">
        <v>165</v>
      </c>
      <c r="H182" s="230">
        <v>44.847999999999999</v>
      </c>
      <c r="I182" s="231"/>
      <c r="J182" s="232">
        <f>ROUND(I182*H182,2)</f>
        <v>0</v>
      </c>
      <c r="K182" s="228" t="s">
        <v>166</v>
      </c>
      <c r="L182" s="44"/>
      <c r="M182" s="233" t="s">
        <v>1</v>
      </c>
      <c r="N182" s="234" t="s">
        <v>44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167</v>
      </c>
      <c r="AT182" s="237" t="s">
        <v>162</v>
      </c>
      <c r="AU182" s="237" t="s">
        <v>88</v>
      </c>
      <c r="AY182" s="17" t="s">
        <v>160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86</v>
      </c>
      <c r="BK182" s="238">
        <f>ROUND(I182*H182,2)</f>
        <v>0</v>
      </c>
      <c r="BL182" s="17" t="s">
        <v>167</v>
      </c>
      <c r="BM182" s="237" t="s">
        <v>211</v>
      </c>
    </row>
    <row r="183" s="13" customFormat="1">
      <c r="A183" s="13"/>
      <c r="B183" s="239"/>
      <c r="C183" s="240"/>
      <c r="D183" s="241" t="s">
        <v>168</v>
      </c>
      <c r="E183" s="242" t="s">
        <v>1</v>
      </c>
      <c r="F183" s="243" t="s">
        <v>212</v>
      </c>
      <c r="G183" s="240"/>
      <c r="H183" s="242" t="s">
        <v>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168</v>
      </c>
      <c r="AU183" s="249" t="s">
        <v>88</v>
      </c>
      <c r="AV183" s="13" t="s">
        <v>86</v>
      </c>
      <c r="AW183" s="13" t="s">
        <v>35</v>
      </c>
      <c r="AX183" s="13" t="s">
        <v>79</v>
      </c>
      <c r="AY183" s="249" t="s">
        <v>160</v>
      </c>
    </row>
    <row r="184" s="13" customFormat="1">
      <c r="A184" s="13"/>
      <c r="B184" s="239"/>
      <c r="C184" s="240"/>
      <c r="D184" s="241" t="s">
        <v>168</v>
      </c>
      <c r="E184" s="242" t="s">
        <v>1</v>
      </c>
      <c r="F184" s="243" t="s">
        <v>213</v>
      </c>
      <c r="G184" s="240"/>
      <c r="H184" s="242" t="s">
        <v>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168</v>
      </c>
      <c r="AU184" s="249" t="s">
        <v>88</v>
      </c>
      <c r="AV184" s="13" t="s">
        <v>86</v>
      </c>
      <c r="AW184" s="13" t="s">
        <v>35</v>
      </c>
      <c r="AX184" s="13" t="s">
        <v>79</v>
      </c>
      <c r="AY184" s="249" t="s">
        <v>160</v>
      </c>
    </row>
    <row r="185" s="14" customFormat="1">
      <c r="A185" s="14"/>
      <c r="B185" s="250"/>
      <c r="C185" s="251"/>
      <c r="D185" s="241" t="s">
        <v>168</v>
      </c>
      <c r="E185" s="252" t="s">
        <v>1</v>
      </c>
      <c r="F185" s="253" t="s">
        <v>194</v>
      </c>
      <c r="G185" s="251"/>
      <c r="H185" s="254">
        <v>37.878999999999998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168</v>
      </c>
      <c r="AU185" s="260" t="s">
        <v>88</v>
      </c>
      <c r="AV185" s="14" t="s">
        <v>88</v>
      </c>
      <c r="AW185" s="14" t="s">
        <v>35</v>
      </c>
      <c r="AX185" s="14" t="s">
        <v>79</v>
      </c>
      <c r="AY185" s="260" t="s">
        <v>160</v>
      </c>
    </row>
    <row r="186" s="13" customFormat="1">
      <c r="A186" s="13"/>
      <c r="B186" s="239"/>
      <c r="C186" s="240"/>
      <c r="D186" s="241" t="s">
        <v>168</v>
      </c>
      <c r="E186" s="242" t="s">
        <v>1</v>
      </c>
      <c r="F186" s="243" t="s">
        <v>214</v>
      </c>
      <c r="G186" s="240"/>
      <c r="H186" s="242" t="s">
        <v>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168</v>
      </c>
      <c r="AU186" s="249" t="s">
        <v>88</v>
      </c>
      <c r="AV186" s="13" t="s">
        <v>86</v>
      </c>
      <c r="AW186" s="13" t="s">
        <v>35</v>
      </c>
      <c r="AX186" s="13" t="s">
        <v>79</v>
      </c>
      <c r="AY186" s="249" t="s">
        <v>160</v>
      </c>
    </row>
    <row r="187" s="14" customFormat="1">
      <c r="A187" s="14"/>
      <c r="B187" s="250"/>
      <c r="C187" s="251"/>
      <c r="D187" s="241" t="s">
        <v>168</v>
      </c>
      <c r="E187" s="252" t="s">
        <v>1</v>
      </c>
      <c r="F187" s="253" t="s">
        <v>196</v>
      </c>
      <c r="G187" s="251"/>
      <c r="H187" s="254">
        <v>6.9690000000000003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168</v>
      </c>
      <c r="AU187" s="260" t="s">
        <v>88</v>
      </c>
      <c r="AV187" s="14" t="s">
        <v>88</v>
      </c>
      <c r="AW187" s="14" t="s">
        <v>35</v>
      </c>
      <c r="AX187" s="14" t="s">
        <v>79</v>
      </c>
      <c r="AY187" s="260" t="s">
        <v>160</v>
      </c>
    </row>
    <row r="188" s="15" customFormat="1">
      <c r="A188" s="15"/>
      <c r="B188" s="261"/>
      <c r="C188" s="262"/>
      <c r="D188" s="241" t="s">
        <v>168</v>
      </c>
      <c r="E188" s="263" t="s">
        <v>1</v>
      </c>
      <c r="F188" s="264" t="s">
        <v>173</v>
      </c>
      <c r="G188" s="262"/>
      <c r="H188" s="265">
        <v>44.847999999999999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1" t="s">
        <v>168</v>
      </c>
      <c r="AU188" s="271" t="s">
        <v>88</v>
      </c>
      <c r="AV188" s="15" t="s">
        <v>167</v>
      </c>
      <c r="AW188" s="15" t="s">
        <v>35</v>
      </c>
      <c r="AX188" s="15" t="s">
        <v>86</v>
      </c>
      <c r="AY188" s="271" t="s">
        <v>160</v>
      </c>
    </row>
    <row r="189" s="2" customFormat="1" ht="16.5" customHeight="1">
      <c r="A189" s="38"/>
      <c r="B189" s="39"/>
      <c r="C189" s="272" t="s">
        <v>215</v>
      </c>
      <c r="D189" s="272" t="s">
        <v>216</v>
      </c>
      <c r="E189" s="273" t="s">
        <v>217</v>
      </c>
      <c r="F189" s="274" t="s">
        <v>218</v>
      </c>
      <c r="G189" s="275" t="s">
        <v>219</v>
      </c>
      <c r="H189" s="276">
        <v>31.561</v>
      </c>
      <c r="I189" s="277"/>
      <c r="J189" s="278">
        <f>ROUND(I189*H189,2)</f>
        <v>0</v>
      </c>
      <c r="K189" s="274" t="s">
        <v>166</v>
      </c>
      <c r="L189" s="279"/>
      <c r="M189" s="280" t="s">
        <v>1</v>
      </c>
      <c r="N189" s="281" t="s">
        <v>44</v>
      </c>
      <c r="O189" s="91"/>
      <c r="P189" s="235">
        <f>O189*H189</f>
        <v>0</v>
      </c>
      <c r="Q189" s="235">
        <v>1</v>
      </c>
      <c r="R189" s="235">
        <f>Q189*H189</f>
        <v>31.561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191</v>
      </c>
      <c r="AT189" s="237" t="s">
        <v>216</v>
      </c>
      <c r="AU189" s="237" t="s">
        <v>88</v>
      </c>
      <c r="AY189" s="17" t="s">
        <v>160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86</v>
      </c>
      <c r="BK189" s="238">
        <f>ROUND(I189*H189,2)</f>
        <v>0</v>
      </c>
      <c r="BL189" s="17" t="s">
        <v>167</v>
      </c>
      <c r="BM189" s="237" t="s">
        <v>220</v>
      </c>
    </row>
    <row r="190" s="13" customFormat="1">
      <c r="A190" s="13"/>
      <c r="B190" s="239"/>
      <c r="C190" s="240"/>
      <c r="D190" s="241" t="s">
        <v>168</v>
      </c>
      <c r="E190" s="242" t="s">
        <v>1</v>
      </c>
      <c r="F190" s="243" t="s">
        <v>213</v>
      </c>
      <c r="G190" s="240"/>
      <c r="H190" s="242" t="s">
        <v>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168</v>
      </c>
      <c r="AU190" s="249" t="s">
        <v>88</v>
      </c>
      <c r="AV190" s="13" t="s">
        <v>86</v>
      </c>
      <c r="AW190" s="13" t="s">
        <v>35</v>
      </c>
      <c r="AX190" s="13" t="s">
        <v>79</v>
      </c>
      <c r="AY190" s="249" t="s">
        <v>160</v>
      </c>
    </row>
    <row r="191" s="14" customFormat="1">
      <c r="A191" s="14"/>
      <c r="B191" s="250"/>
      <c r="C191" s="251"/>
      <c r="D191" s="241" t="s">
        <v>168</v>
      </c>
      <c r="E191" s="252" t="s">
        <v>1</v>
      </c>
      <c r="F191" s="253" t="s">
        <v>221</v>
      </c>
      <c r="G191" s="251"/>
      <c r="H191" s="254">
        <v>75.757000000000005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168</v>
      </c>
      <c r="AU191" s="260" t="s">
        <v>88</v>
      </c>
      <c r="AV191" s="14" t="s">
        <v>88</v>
      </c>
      <c r="AW191" s="14" t="s">
        <v>35</v>
      </c>
      <c r="AX191" s="14" t="s">
        <v>79</v>
      </c>
      <c r="AY191" s="260" t="s">
        <v>160</v>
      </c>
    </row>
    <row r="192" s="13" customFormat="1">
      <c r="A192" s="13"/>
      <c r="B192" s="239"/>
      <c r="C192" s="240"/>
      <c r="D192" s="241" t="s">
        <v>168</v>
      </c>
      <c r="E192" s="242" t="s">
        <v>1</v>
      </c>
      <c r="F192" s="243" t="s">
        <v>214</v>
      </c>
      <c r="G192" s="240"/>
      <c r="H192" s="242" t="s">
        <v>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168</v>
      </c>
      <c r="AU192" s="249" t="s">
        <v>88</v>
      </c>
      <c r="AV192" s="13" t="s">
        <v>86</v>
      </c>
      <c r="AW192" s="13" t="s">
        <v>35</v>
      </c>
      <c r="AX192" s="13" t="s">
        <v>79</v>
      </c>
      <c r="AY192" s="249" t="s">
        <v>160</v>
      </c>
    </row>
    <row r="193" s="14" customFormat="1">
      <c r="A193" s="14"/>
      <c r="B193" s="250"/>
      <c r="C193" s="251"/>
      <c r="D193" s="241" t="s">
        <v>168</v>
      </c>
      <c r="E193" s="252" t="s">
        <v>1</v>
      </c>
      <c r="F193" s="253" t="s">
        <v>222</v>
      </c>
      <c r="G193" s="251"/>
      <c r="H193" s="254">
        <v>13.938000000000001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168</v>
      </c>
      <c r="AU193" s="260" t="s">
        <v>88</v>
      </c>
      <c r="AV193" s="14" t="s">
        <v>88</v>
      </c>
      <c r="AW193" s="14" t="s">
        <v>35</v>
      </c>
      <c r="AX193" s="14" t="s">
        <v>79</v>
      </c>
      <c r="AY193" s="260" t="s">
        <v>160</v>
      </c>
    </row>
    <row r="194" s="13" customFormat="1">
      <c r="A194" s="13"/>
      <c r="B194" s="239"/>
      <c r="C194" s="240"/>
      <c r="D194" s="241" t="s">
        <v>168</v>
      </c>
      <c r="E194" s="242" t="s">
        <v>1</v>
      </c>
      <c r="F194" s="243" t="s">
        <v>223</v>
      </c>
      <c r="G194" s="240"/>
      <c r="H194" s="242" t="s">
        <v>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168</v>
      </c>
      <c r="AU194" s="249" t="s">
        <v>88</v>
      </c>
      <c r="AV194" s="13" t="s">
        <v>86</v>
      </c>
      <c r="AW194" s="13" t="s">
        <v>35</v>
      </c>
      <c r="AX194" s="13" t="s">
        <v>79</v>
      </c>
      <c r="AY194" s="249" t="s">
        <v>160</v>
      </c>
    </row>
    <row r="195" s="14" customFormat="1">
      <c r="A195" s="14"/>
      <c r="B195" s="250"/>
      <c r="C195" s="251"/>
      <c r="D195" s="241" t="s">
        <v>168</v>
      </c>
      <c r="E195" s="252" t="s">
        <v>1</v>
      </c>
      <c r="F195" s="253" t="s">
        <v>224</v>
      </c>
      <c r="G195" s="251"/>
      <c r="H195" s="254">
        <v>-19.434000000000001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168</v>
      </c>
      <c r="AU195" s="260" t="s">
        <v>88</v>
      </c>
      <c r="AV195" s="14" t="s">
        <v>88</v>
      </c>
      <c r="AW195" s="14" t="s">
        <v>35</v>
      </c>
      <c r="AX195" s="14" t="s">
        <v>79</v>
      </c>
      <c r="AY195" s="260" t="s">
        <v>160</v>
      </c>
    </row>
    <row r="196" s="13" customFormat="1">
      <c r="A196" s="13"/>
      <c r="B196" s="239"/>
      <c r="C196" s="240"/>
      <c r="D196" s="241" t="s">
        <v>168</v>
      </c>
      <c r="E196" s="242" t="s">
        <v>1</v>
      </c>
      <c r="F196" s="243" t="s">
        <v>225</v>
      </c>
      <c r="G196" s="240"/>
      <c r="H196" s="242" t="s">
        <v>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168</v>
      </c>
      <c r="AU196" s="249" t="s">
        <v>88</v>
      </c>
      <c r="AV196" s="13" t="s">
        <v>86</v>
      </c>
      <c r="AW196" s="13" t="s">
        <v>35</v>
      </c>
      <c r="AX196" s="13" t="s">
        <v>79</v>
      </c>
      <c r="AY196" s="249" t="s">
        <v>160</v>
      </c>
    </row>
    <row r="197" s="14" customFormat="1">
      <c r="A197" s="14"/>
      <c r="B197" s="250"/>
      <c r="C197" s="251"/>
      <c r="D197" s="241" t="s">
        <v>168</v>
      </c>
      <c r="E197" s="252" t="s">
        <v>1</v>
      </c>
      <c r="F197" s="253" t="s">
        <v>226</v>
      </c>
      <c r="G197" s="251"/>
      <c r="H197" s="254">
        <v>-26.699999999999999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168</v>
      </c>
      <c r="AU197" s="260" t="s">
        <v>88</v>
      </c>
      <c r="AV197" s="14" t="s">
        <v>88</v>
      </c>
      <c r="AW197" s="14" t="s">
        <v>35</v>
      </c>
      <c r="AX197" s="14" t="s">
        <v>79</v>
      </c>
      <c r="AY197" s="260" t="s">
        <v>160</v>
      </c>
    </row>
    <row r="198" s="14" customFormat="1">
      <c r="A198" s="14"/>
      <c r="B198" s="250"/>
      <c r="C198" s="251"/>
      <c r="D198" s="241" t="s">
        <v>168</v>
      </c>
      <c r="E198" s="252" t="s">
        <v>1</v>
      </c>
      <c r="F198" s="253" t="s">
        <v>227</v>
      </c>
      <c r="G198" s="251"/>
      <c r="H198" s="254">
        <v>-12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168</v>
      </c>
      <c r="AU198" s="260" t="s">
        <v>88</v>
      </c>
      <c r="AV198" s="14" t="s">
        <v>88</v>
      </c>
      <c r="AW198" s="14" t="s">
        <v>35</v>
      </c>
      <c r="AX198" s="14" t="s">
        <v>79</v>
      </c>
      <c r="AY198" s="260" t="s">
        <v>160</v>
      </c>
    </row>
    <row r="199" s="15" customFormat="1">
      <c r="A199" s="15"/>
      <c r="B199" s="261"/>
      <c r="C199" s="262"/>
      <c r="D199" s="241" t="s">
        <v>168</v>
      </c>
      <c r="E199" s="263" t="s">
        <v>1</v>
      </c>
      <c r="F199" s="264" t="s">
        <v>173</v>
      </c>
      <c r="G199" s="262"/>
      <c r="H199" s="265">
        <v>31.561000000000007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1" t="s">
        <v>168</v>
      </c>
      <c r="AU199" s="271" t="s">
        <v>88</v>
      </c>
      <c r="AV199" s="15" t="s">
        <v>167</v>
      </c>
      <c r="AW199" s="15" t="s">
        <v>35</v>
      </c>
      <c r="AX199" s="15" t="s">
        <v>86</v>
      </c>
      <c r="AY199" s="271" t="s">
        <v>160</v>
      </c>
    </row>
    <row r="200" s="2" customFormat="1" ht="44.25" customHeight="1">
      <c r="A200" s="38"/>
      <c r="B200" s="39"/>
      <c r="C200" s="226" t="s">
        <v>191</v>
      </c>
      <c r="D200" s="226" t="s">
        <v>162</v>
      </c>
      <c r="E200" s="227" t="s">
        <v>228</v>
      </c>
      <c r="F200" s="228" t="s">
        <v>229</v>
      </c>
      <c r="G200" s="229" t="s">
        <v>165</v>
      </c>
      <c r="H200" s="230">
        <v>33.662999999999997</v>
      </c>
      <c r="I200" s="231"/>
      <c r="J200" s="232">
        <f>ROUND(I200*H200,2)</f>
        <v>0</v>
      </c>
      <c r="K200" s="228" t="s">
        <v>166</v>
      </c>
      <c r="L200" s="44"/>
      <c r="M200" s="233" t="s">
        <v>1</v>
      </c>
      <c r="N200" s="234" t="s">
        <v>44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167</v>
      </c>
      <c r="AT200" s="237" t="s">
        <v>162</v>
      </c>
      <c r="AU200" s="237" t="s">
        <v>88</v>
      </c>
      <c r="AY200" s="17" t="s">
        <v>160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86</v>
      </c>
      <c r="BK200" s="238">
        <f>ROUND(I200*H200,2)</f>
        <v>0</v>
      </c>
      <c r="BL200" s="17" t="s">
        <v>167</v>
      </c>
      <c r="BM200" s="237" t="s">
        <v>230</v>
      </c>
    </row>
    <row r="201" s="13" customFormat="1">
      <c r="A201" s="13"/>
      <c r="B201" s="239"/>
      <c r="C201" s="240"/>
      <c r="D201" s="241" t="s">
        <v>168</v>
      </c>
      <c r="E201" s="242" t="s">
        <v>1</v>
      </c>
      <c r="F201" s="243" t="s">
        <v>231</v>
      </c>
      <c r="G201" s="240"/>
      <c r="H201" s="242" t="s">
        <v>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168</v>
      </c>
      <c r="AU201" s="249" t="s">
        <v>88</v>
      </c>
      <c r="AV201" s="13" t="s">
        <v>86</v>
      </c>
      <c r="AW201" s="13" t="s">
        <v>35</v>
      </c>
      <c r="AX201" s="13" t="s">
        <v>79</v>
      </c>
      <c r="AY201" s="249" t="s">
        <v>160</v>
      </c>
    </row>
    <row r="202" s="14" customFormat="1">
      <c r="A202" s="14"/>
      <c r="B202" s="250"/>
      <c r="C202" s="251"/>
      <c r="D202" s="241" t="s">
        <v>168</v>
      </c>
      <c r="E202" s="252" t="s">
        <v>1</v>
      </c>
      <c r="F202" s="253" t="s">
        <v>232</v>
      </c>
      <c r="G202" s="251"/>
      <c r="H202" s="254">
        <v>27.263000000000002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168</v>
      </c>
      <c r="AU202" s="260" t="s">
        <v>88</v>
      </c>
      <c r="AV202" s="14" t="s">
        <v>88</v>
      </c>
      <c r="AW202" s="14" t="s">
        <v>35</v>
      </c>
      <c r="AX202" s="14" t="s">
        <v>79</v>
      </c>
      <c r="AY202" s="260" t="s">
        <v>160</v>
      </c>
    </row>
    <row r="203" s="14" customFormat="1">
      <c r="A203" s="14"/>
      <c r="B203" s="250"/>
      <c r="C203" s="251"/>
      <c r="D203" s="241" t="s">
        <v>168</v>
      </c>
      <c r="E203" s="252" t="s">
        <v>1</v>
      </c>
      <c r="F203" s="253" t="s">
        <v>233</v>
      </c>
      <c r="G203" s="251"/>
      <c r="H203" s="254">
        <v>6.4000000000000004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0" t="s">
        <v>168</v>
      </c>
      <c r="AU203" s="260" t="s">
        <v>88</v>
      </c>
      <c r="AV203" s="14" t="s">
        <v>88</v>
      </c>
      <c r="AW203" s="14" t="s">
        <v>35</v>
      </c>
      <c r="AX203" s="14" t="s">
        <v>79</v>
      </c>
      <c r="AY203" s="260" t="s">
        <v>160</v>
      </c>
    </row>
    <row r="204" s="15" customFormat="1">
      <c r="A204" s="15"/>
      <c r="B204" s="261"/>
      <c r="C204" s="262"/>
      <c r="D204" s="241" t="s">
        <v>168</v>
      </c>
      <c r="E204" s="263" t="s">
        <v>1</v>
      </c>
      <c r="F204" s="264" t="s">
        <v>173</v>
      </c>
      <c r="G204" s="262"/>
      <c r="H204" s="265">
        <v>33.663000000000004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1" t="s">
        <v>168</v>
      </c>
      <c r="AU204" s="271" t="s">
        <v>88</v>
      </c>
      <c r="AV204" s="15" t="s">
        <v>167</v>
      </c>
      <c r="AW204" s="15" t="s">
        <v>35</v>
      </c>
      <c r="AX204" s="15" t="s">
        <v>86</v>
      </c>
      <c r="AY204" s="271" t="s">
        <v>160</v>
      </c>
    </row>
    <row r="205" s="2" customFormat="1" ht="16.5" customHeight="1">
      <c r="A205" s="38"/>
      <c r="B205" s="39"/>
      <c r="C205" s="272" t="s">
        <v>234</v>
      </c>
      <c r="D205" s="272" t="s">
        <v>216</v>
      </c>
      <c r="E205" s="273" t="s">
        <v>235</v>
      </c>
      <c r="F205" s="274" t="s">
        <v>236</v>
      </c>
      <c r="G205" s="275" t="s">
        <v>219</v>
      </c>
      <c r="H205" s="276">
        <v>67.325999999999993</v>
      </c>
      <c r="I205" s="277"/>
      <c r="J205" s="278">
        <f>ROUND(I205*H205,2)</f>
        <v>0</v>
      </c>
      <c r="K205" s="274" t="s">
        <v>166</v>
      </c>
      <c r="L205" s="279"/>
      <c r="M205" s="280" t="s">
        <v>1</v>
      </c>
      <c r="N205" s="281" t="s">
        <v>44</v>
      </c>
      <c r="O205" s="91"/>
      <c r="P205" s="235">
        <f>O205*H205</f>
        <v>0</v>
      </c>
      <c r="Q205" s="235">
        <v>1</v>
      </c>
      <c r="R205" s="235">
        <f>Q205*H205</f>
        <v>67.325999999999993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191</v>
      </c>
      <c r="AT205" s="237" t="s">
        <v>216</v>
      </c>
      <c r="AU205" s="237" t="s">
        <v>88</v>
      </c>
      <c r="AY205" s="17" t="s">
        <v>160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86</v>
      </c>
      <c r="BK205" s="238">
        <f>ROUND(I205*H205,2)</f>
        <v>0</v>
      </c>
      <c r="BL205" s="17" t="s">
        <v>167</v>
      </c>
      <c r="BM205" s="237" t="s">
        <v>237</v>
      </c>
    </row>
    <row r="206" s="13" customFormat="1">
      <c r="A206" s="13"/>
      <c r="B206" s="239"/>
      <c r="C206" s="240"/>
      <c r="D206" s="241" t="s">
        <v>168</v>
      </c>
      <c r="E206" s="242" t="s">
        <v>1</v>
      </c>
      <c r="F206" s="243" t="s">
        <v>231</v>
      </c>
      <c r="G206" s="240"/>
      <c r="H206" s="242" t="s">
        <v>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168</v>
      </c>
      <c r="AU206" s="249" t="s">
        <v>88</v>
      </c>
      <c r="AV206" s="13" t="s">
        <v>86</v>
      </c>
      <c r="AW206" s="13" t="s">
        <v>35</v>
      </c>
      <c r="AX206" s="13" t="s">
        <v>79</v>
      </c>
      <c r="AY206" s="249" t="s">
        <v>160</v>
      </c>
    </row>
    <row r="207" s="14" customFormat="1">
      <c r="A207" s="14"/>
      <c r="B207" s="250"/>
      <c r="C207" s="251"/>
      <c r="D207" s="241" t="s">
        <v>168</v>
      </c>
      <c r="E207" s="252" t="s">
        <v>1</v>
      </c>
      <c r="F207" s="253" t="s">
        <v>238</v>
      </c>
      <c r="G207" s="251"/>
      <c r="H207" s="254">
        <v>54.526000000000003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168</v>
      </c>
      <c r="AU207" s="260" t="s">
        <v>88</v>
      </c>
      <c r="AV207" s="14" t="s">
        <v>88</v>
      </c>
      <c r="AW207" s="14" t="s">
        <v>35</v>
      </c>
      <c r="AX207" s="14" t="s">
        <v>79</v>
      </c>
      <c r="AY207" s="260" t="s">
        <v>160</v>
      </c>
    </row>
    <row r="208" s="14" customFormat="1">
      <c r="A208" s="14"/>
      <c r="B208" s="250"/>
      <c r="C208" s="251"/>
      <c r="D208" s="241" t="s">
        <v>168</v>
      </c>
      <c r="E208" s="252" t="s">
        <v>1</v>
      </c>
      <c r="F208" s="253" t="s">
        <v>239</v>
      </c>
      <c r="G208" s="251"/>
      <c r="H208" s="254">
        <v>12.800000000000001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0" t="s">
        <v>168</v>
      </c>
      <c r="AU208" s="260" t="s">
        <v>88</v>
      </c>
      <c r="AV208" s="14" t="s">
        <v>88</v>
      </c>
      <c r="AW208" s="14" t="s">
        <v>35</v>
      </c>
      <c r="AX208" s="14" t="s">
        <v>79</v>
      </c>
      <c r="AY208" s="260" t="s">
        <v>160</v>
      </c>
    </row>
    <row r="209" s="15" customFormat="1">
      <c r="A209" s="15"/>
      <c r="B209" s="261"/>
      <c r="C209" s="262"/>
      <c r="D209" s="241" t="s">
        <v>168</v>
      </c>
      <c r="E209" s="263" t="s">
        <v>1</v>
      </c>
      <c r="F209" s="264" t="s">
        <v>173</v>
      </c>
      <c r="G209" s="262"/>
      <c r="H209" s="265">
        <v>67.326000000000008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1" t="s">
        <v>168</v>
      </c>
      <c r="AU209" s="271" t="s">
        <v>88</v>
      </c>
      <c r="AV209" s="15" t="s">
        <v>167</v>
      </c>
      <c r="AW209" s="15" t="s">
        <v>35</v>
      </c>
      <c r="AX209" s="15" t="s">
        <v>86</v>
      </c>
      <c r="AY209" s="271" t="s">
        <v>160</v>
      </c>
    </row>
    <row r="210" s="2" customFormat="1" ht="33" customHeight="1">
      <c r="A210" s="38"/>
      <c r="B210" s="39"/>
      <c r="C210" s="226" t="s">
        <v>206</v>
      </c>
      <c r="D210" s="226" t="s">
        <v>162</v>
      </c>
      <c r="E210" s="227" t="s">
        <v>240</v>
      </c>
      <c r="F210" s="228" t="s">
        <v>241</v>
      </c>
      <c r="G210" s="229" t="s">
        <v>242</v>
      </c>
      <c r="H210" s="230">
        <v>160</v>
      </c>
      <c r="I210" s="231"/>
      <c r="J210" s="232">
        <f>ROUND(I210*H210,2)</f>
        <v>0</v>
      </c>
      <c r="K210" s="228" t="s">
        <v>166</v>
      </c>
      <c r="L210" s="44"/>
      <c r="M210" s="233" t="s">
        <v>1</v>
      </c>
      <c r="N210" s="234" t="s">
        <v>44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167</v>
      </c>
      <c r="AT210" s="237" t="s">
        <v>162</v>
      </c>
      <c r="AU210" s="237" t="s">
        <v>88</v>
      </c>
      <c r="AY210" s="17" t="s">
        <v>160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86</v>
      </c>
      <c r="BK210" s="238">
        <f>ROUND(I210*H210,2)</f>
        <v>0</v>
      </c>
      <c r="BL210" s="17" t="s">
        <v>167</v>
      </c>
      <c r="BM210" s="237" t="s">
        <v>243</v>
      </c>
    </row>
    <row r="211" s="13" customFormat="1">
      <c r="A211" s="13"/>
      <c r="B211" s="239"/>
      <c r="C211" s="240"/>
      <c r="D211" s="241" t="s">
        <v>168</v>
      </c>
      <c r="E211" s="242" t="s">
        <v>1</v>
      </c>
      <c r="F211" s="243" t="s">
        <v>244</v>
      </c>
      <c r="G211" s="240"/>
      <c r="H211" s="242" t="s">
        <v>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168</v>
      </c>
      <c r="AU211" s="249" t="s">
        <v>88</v>
      </c>
      <c r="AV211" s="13" t="s">
        <v>86</v>
      </c>
      <c r="AW211" s="13" t="s">
        <v>35</v>
      </c>
      <c r="AX211" s="13" t="s">
        <v>79</v>
      </c>
      <c r="AY211" s="249" t="s">
        <v>160</v>
      </c>
    </row>
    <row r="212" s="14" customFormat="1">
      <c r="A212" s="14"/>
      <c r="B212" s="250"/>
      <c r="C212" s="251"/>
      <c r="D212" s="241" t="s">
        <v>168</v>
      </c>
      <c r="E212" s="252" t="s">
        <v>1</v>
      </c>
      <c r="F212" s="253" t="s">
        <v>245</v>
      </c>
      <c r="G212" s="251"/>
      <c r="H212" s="254">
        <v>160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168</v>
      </c>
      <c r="AU212" s="260" t="s">
        <v>88</v>
      </c>
      <c r="AV212" s="14" t="s">
        <v>88</v>
      </c>
      <c r="AW212" s="14" t="s">
        <v>35</v>
      </c>
      <c r="AX212" s="14" t="s">
        <v>79</v>
      </c>
      <c r="AY212" s="260" t="s">
        <v>160</v>
      </c>
    </row>
    <row r="213" s="15" customFormat="1">
      <c r="A213" s="15"/>
      <c r="B213" s="261"/>
      <c r="C213" s="262"/>
      <c r="D213" s="241" t="s">
        <v>168</v>
      </c>
      <c r="E213" s="263" t="s">
        <v>1</v>
      </c>
      <c r="F213" s="264" t="s">
        <v>173</v>
      </c>
      <c r="G213" s="262"/>
      <c r="H213" s="265">
        <v>160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1" t="s">
        <v>168</v>
      </c>
      <c r="AU213" s="271" t="s">
        <v>88</v>
      </c>
      <c r="AV213" s="15" t="s">
        <v>167</v>
      </c>
      <c r="AW213" s="15" t="s">
        <v>35</v>
      </c>
      <c r="AX213" s="15" t="s">
        <v>86</v>
      </c>
      <c r="AY213" s="271" t="s">
        <v>160</v>
      </c>
    </row>
    <row r="214" s="12" customFormat="1" ht="22.8" customHeight="1">
      <c r="A214" s="12"/>
      <c r="B214" s="210"/>
      <c r="C214" s="211"/>
      <c r="D214" s="212" t="s">
        <v>78</v>
      </c>
      <c r="E214" s="224" t="s">
        <v>88</v>
      </c>
      <c r="F214" s="224" t="s">
        <v>246</v>
      </c>
      <c r="G214" s="211"/>
      <c r="H214" s="211"/>
      <c r="I214" s="214"/>
      <c r="J214" s="225">
        <f>BK214</f>
        <v>0</v>
      </c>
      <c r="K214" s="211"/>
      <c r="L214" s="216"/>
      <c r="M214" s="217"/>
      <c r="N214" s="218"/>
      <c r="O214" s="218"/>
      <c r="P214" s="219">
        <f>SUM(P215:P270)</f>
        <v>0</v>
      </c>
      <c r="Q214" s="218"/>
      <c r="R214" s="219">
        <f>SUM(R215:R270)</f>
        <v>53.544831018260112</v>
      </c>
      <c r="S214" s="218"/>
      <c r="T214" s="220">
        <f>SUM(T215:T270)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1" t="s">
        <v>86</v>
      </c>
      <c r="AT214" s="222" t="s">
        <v>78</v>
      </c>
      <c r="AU214" s="222" t="s">
        <v>86</v>
      </c>
      <c r="AY214" s="221" t="s">
        <v>160</v>
      </c>
      <c r="BK214" s="223">
        <f>SUM(BK215:BK270)</f>
        <v>0</v>
      </c>
    </row>
    <row r="215" s="2" customFormat="1" ht="21.75" customHeight="1">
      <c r="A215" s="38"/>
      <c r="B215" s="39"/>
      <c r="C215" s="226" t="s">
        <v>247</v>
      </c>
      <c r="D215" s="226" t="s">
        <v>162</v>
      </c>
      <c r="E215" s="227" t="s">
        <v>248</v>
      </c>
      <c r="F215" s="228" t="s">
        <v>249</v>
      </c>
      <c r="G215" s="229" t="s">
        <v>165</v>
      </c>
      <c r="H215" s="230">
        <v>4.4470000000000001</v>
      </c>
      <c r="I215" s="231"/>
      <c r="J215" s="232">
        <f>ROUND(I215*H215,2)</f>
        <v>0</v>
      </c>
      <c r="K215" s="228" t="s">
        <v>166</v>
      </c>
      <c r="L215" s="44"/>
      <c r="M215" s="233" t="s">
        <v>1</v>
      </c>
      <c r="N215" s="234" t="s">
        <v>44</v>
      </c>
      <c r="O215" s="91"/>
      <c r="P215" s="235">
        <f>O215*H215</f>
        <v>0</v>
      </c>
      <c r="Q215" s="235">
        <v>1.9199999999999999</v>
      </c>
      <c r="R215" s="235">
        <f>Q215*H215</f>
        <v>8.5382400000000001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167</v>
      </c>
      <c r="AT215" s="237" t="s">
        <v>162</v>
      </c>
      <c r="AU215" s="237" t="s">
        <v>88</v>
      </c>
      <c r="AY215" s="17" t="s">
        <v>160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86</v>
      </c>
      <c r="BK215" s="238">
        <f>ROUND(I215*H215,2)</f>
        <v>0</v>
      </c>
      <c r="BL215" s="17" t="s">
        <v>167</v>
      </c>
      <c r="BM215" s="237" t="s">
        <v>250</v>
      </c>
    </row>
    <row r="216" s="13" customFormat="1">
      <c r="A216" s="13"/>
      <c r="B216" s="239"/>
      <c r="C216" s="240"/>
      <c r="D216" s="241" t="s">
        <v>168</v>
      </c>
      <c r="E216" s="242" t="s">
        <v>1</v>
      </c>
      <c r="F216" s="243" t="s">
        <v>251</v>
      </c>
      <c r="G216" s="240"/>
      <c r="H216" s="242" t="s">
        <v>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168</v>
      </c>
      <c r="AU216" s="249" t="s">
        <v>88</v>
      </c>
      <c r="AV216" s="13" t="s">
        <v>86</v>
      </c>
      <c r="AW216" s="13" t="s">
        <v>35</v>
      </c>
      <c r="AX216" s="13" t="s">
        <v>79</v>
      </c>
      <c r="AY216" s="249" t="s">
        <v>160</v>
      </c>
    </row>
    <row r="217" s="13" customFormat="1">
      <c r="A217" s="13"/>
      <c r="B217" s="239"/>
      <c r="C217" s="240"/>
      <c r="D217" s="241" t="s">
        <v>168</v>
      </c>
      <c r="E217" s="242" t="s">
        <v>1</v>
      </c>
      <c r="F217" s="243" t="s">
        <v>252</v>
      </c>
      <c r="G217" s="240"/>
      <c r="H217" s="242" t="s">
        <v>1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168</v>
      </c>
      <c r="AU217" s="249" t="s">
        <v>88</v>
      </c>
      <c r="AV217" s="13" t="s">
        <v>86</v>
      </c>
      <c r="AW217" s="13" t="s">
        <v>35</v>
      </c>
      <c r="AX217" s="13" t="s">
        <v>79</v>
      </c>
      <c r="AY217" s="249" t="s">
        <v>160</v>
      </c>
    </row>
    <row r="218" s="14" customFormat="1">
      <c r="A218" s="14"/>
      <c r="B218" s="250"/>
      <c r="C218" s="251"/>
      <c r="D218" s="241" t="s">
        <v>168</v>
      </c>
      <c r="E218" s="252" t="s">
        <v>1</v>
      </c>
      <c r="F218" s="253" t="s">
        <v>253</v>
      </c>
      <c r="G218" s="251"/>
      <c r="H218" s="254">
        <v>4.4470000000000001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0" t="s">
        <v>168</v>
      </c>
      <c r="AU218" s="260" t="s">
        <v>88</v>
      </c>
      <c r="AV218" s="14" t="s">
        <v>88</v>
      </c>
      <c r="AW218" s="14" t="s">
        <v>35</v>
      </c>
      <c r="AX218" s="14" t="s">
        <v>79</v>
      </c>
      <c r="AY218" s="260" t="s">
        <v>160</v>
      </c>
    </row>
    <row r="219" s="15" customFormat="1">
      <c r="A219" s="15"/>
      <c r="B219" s="261"/>
      <c r="C219" s="262"/>
      <c r="D219" s="241" t="s">
        <v>168</v>
      </c>
      <c r="E219" s="263" t="s">
        <v>1</v>
      </c>
      <c r="F219" s="264" t="s">
        <v>173</v>
      </c>
      <c r="G219" s="262"/>
      <c r="H219" s="265">
        <v>4.4470000000000001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1" t="s">
        <v>168</v>
      </c>
      <c r="AU219" s="271" t="s">
        <v>88</v>
      </c>
      <c r="AV219" s="15" t="s">
        <v>167</v>
      </c>
      <c r="AW219" s="15" t="s">
        <v>35</v>
      </c>
      <c r="AX219" s="15" t="s">
        <v>86</v>
      </c>
      <c r="AY219" s="271" t="s">
        <v>160</v>
      </c>
    </row>
    <row r="220" s="2" customFormat="1" ht="24.15" customHeight="1">
      <c r="A220" s="38"/>
      <c r="B220" s="39"/>
      <c r="C220" s="226" t="s">
        <v>211</v>
      </c>
      <c r="D220" s="226" t="s">
        <v>162</v>
      </c>
      <c r="E220" s="227" t="s">
        <v>254</v>
      </c>
      <c r="F220" s="228" t="s">
        <v>255</v>
      </c>
      <c r="G220" s="229" t="s">
        <v>256</v>
      </c>
      <c r="H220" s="230">
        <v>13.810000000000001</v>
      </c>
      <c r="I220" s="231"/>
      <c r="J220" s="232">
        <f>ROUND(I220*H220,2)</f>
        <v>0</v>
      </c>
      <c r="K220" s="228" t="s">
        <v>166</v>
      </c>
      <c r="L220" s="44"/>
      <c r="M220" s="233" t="s">
        <v>1</v>
      </c>
      <c r="N220" s="234" t="s">
        <v>44</v>
      </c>
      <c r="O220" s="91"/>
      <c r="P220" s="235">
        <f>O220*H220</f>
        <v>0</v>
      </c>
      <c r="Q220" s="235">
        <v>0.00048959999999999997</v>
      </c>
      <c r="R220" s="235">
        <f>Q220*H220</f>
        <v>0.0067613759999999995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167</v>
      </c>
      <c r="AT220" s="237" t="s">
        <v>162</v>
      </c>
      <c r="AU220" s="237" t="s">
        <v>88</v>
      </c>
      <c r="AY220" s="17" t="s">
        <v>160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86</v>
      </c>
      <c r="BK220" s="238">
        <f>ROUND(I220*H220,2)</f>
        <v>0</v>
      </c>
      <c r="BL220" s="17" t="s">
        <v>167</v>
      </c>
      <c r="BM220" s="237" t="s">
        <v>257</v>
      </c>
    </row>
    <row r="221" s="13" customFormat="1">
      <c r="A221" s="13"/>
      <c r="B221" s="239"/>
      <c r="C221" s="240"/>
      <c r="D221" s="241" t="s">
        <v>168</v>
      </c>
      <c r="E221" s="242" t="s">
        <v>1</v>
      </c>
      <c r="F221" s="243" t="s">
        <v>251</v>
      </c>
      <c r="G221" s="240"/>
      <c r="H221" s="242" t="s">
        <v>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168</v>
      </c>
      <c r="AU221" s="249" t="s">
        <v>88</v>
      </c>
      <c r="AV221" s="13" t="s">
        <v>86</v>
      </c>
      <c r="AW221" s="13" t="s">
        <v>35</v>
      </c>
      <c r="AX221" s="13" t="s">
        <v>79</v>
      </c>
      <c r="AY221" s="249" t="s">
        <v>160</v>
      </c>
    </row>
    <row r="222" s="13" customFormat="1">
      <c r="A222" s="13"/>
      <c r="B222" s="239"/>
      <c r="C222" s="240"/>
      <c r="D222" s="241" t="s">
        <v>168</v>
      </c>
      <c r="E222" s="242" t="s">
        <v>1</v>
      </c>
      <c r="F222" s="243" t="s">
        <v>252</v>
      </c>
      <c r="G222" s="240"/>
      <c r="H222" s="242" t="s">
        <v>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168</v>
      </c>
      <c r="AU222" s="249" t="s">
        <v>88</v>
      </c>
      <c r="AV222" s="13" t="s">
        <v>86</v>
      </c>
      <c r="AW222" s="13" t="s">
        <v>35</v>
      </c>
      <c r="AX222" s="13" t="s">
        <v>79</v>
      </c>
      <c r="AY222" s="249" t="s">
        <v>160</v>
      </c>
    </row>
    <row r="223" s="14" customFormat="1">
      <c r="A223" s="14"/>
      <c r="B223" s="250"/>
      <c r="C223" s="251"/>
      <c r="D223" s="241" t="s">
        <v>168</v>
      </c>
      <c r="E223" s="252" t="s">
        <v>1</v>
      </c>
      <c r="F223" s="253" t="s">
        <v>258</v>
      </c>
      <c r="G223" s="251"/>
      <c r="H223" s="254">
        <v>13.810000000000001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168</v>
      </c>
      <c r="AU223" s="260" t="s">
        <v>88</v>
      </c>
      <c r="AV223" s="14" t="s">
        <v>88</v>
      </c>
      <c r="AW223" s="14" t="s">
        <v>35</v>
      </c>
      <c r="AX223" s="14" t="s">
        <v>79</v>
      </c>
      <c r="AY223" s="260" t="s">
        <v>160</v>
      </c>
    </row>
    <row r="224" s="15" customFormat="1">
      <c r="A224" s="15"/>
      <c r="B224" s="261"/>
      <c r="C224" s="262"/>
      <c r="D224" s="241" t="s">
        <v>168</v>
      </c>
      <c r="E224" s="263" t="s">
        <v>1</v>
      </c>
      <c r="F224" s="264" t="s">
        <v>173</v>
      </c>
      <c r="G224" s="262"/>
      <c r="H224" s="265">
        <v>13.810000000000001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1" t="s">
        <v>168</v>
      </c>
      <c r="AU224" s="271" t="s">
        <v>88</v>
      </c>
      <c r="AV224" s="15" t="s">
        <v>167</v>
      </c>
      <c r="AW224" s="15" t="s">
        <v>35</v>
      </c>
      <c r="AX224" s="15" t="s">
        <v>86</v>
      </c>
      <c r="AY224" s="271" t="s">
        <v>160</v>
      </c>
    </row>
    <row r="225" s="2" customFormat="1" ht="37.8" customHeight="1">
      <c r="A225" s="38"/>
      <c r="B225" s="39"/>
      <c r="C225" s="226" t="s">
        <v>259</v>
      </c>
      <c r="D225" s="226" t="s">
        <v>162</v>
      </c>
      <c r="E225" s="227" t="s">
        <v>260</v>
      </c>
      <c r="F225" s="228" t="s">
        <v>261</v>
      </c>
      <c r="G225" s="229" t="s">
        <v>242</v>
      </c>
      <c r="H225" s="230">
        <v>31.763000000000002</v>
      </c>
      <c r="I225" s="231"/>
      <c r="J225" s="232">
        <f>ROUND(I225*H225,2)</f>
        <v>0</v>
      </c>
      <c r="K225" s="228" t="s">
        <v>166</v>
      </c>
      <c r="L225" s="44"/>
      <c r="M225" s="233" t="s">
        <v>1</v>
      </c>
      <c r="N225" s="234" t="s">
        <v>44</v>
      </c>
      <c r="O225" s="91"/>
      <c r="P225" s="235">
        <f>O225*H225</f>
        <v>0</v>
      </c>
      <c r="Q225" s="235">
        <v>9.8999999999999994E-05</v>
      </c>
      <c r="R225" s="235">
        <f>Q225*H225</f>
        <v>0.0031445369999999998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167</v>
      </c>
      <c r="AT225" s="237" t="s">
        <v>162</v>
      </c>
      <c r="AU225" s="237" t="s">
        <v>88</v>
      </c>
      <c r="AY225" s="17" t="s">
        <v>160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86</v>
      </c>
      <c r="BK225" s="238">
        <f>ROUND(I225*H225,2)</f>
        <v>0</v>
      </c>
      <c r="BL225" s="17" t="s">
        <v>167</v>
      </c>
      <c r="BM225" s="237" t="s">
        <v>262</v>
      </c>
    </row>
    <row r="226" s="13" customFormat="1">
      <c r="A226" s="13"/>
      <c r="B226" s="239"/>
      <c r="C226" s="240"/>
      <c r="D226" s="241" t="s">
        <v>168</v>
      </c>
      <c r="E226" s="242" t="s">
        <v>1</v>
      </c>
      <c r="F226" s="243" t="s">
        <v>251</v>
      </c>
      <c r="G226" s="240"/>
      <c r="H226" s="242" t="s">
        <v>1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168</v>
      </c>
      <c r="AU226" s="249" t="s">
        <v>88</v>
      </c>
      <c r="AV226" s="13" t="s">
        <v>86</v>
      </c>
      <c r="AW226" s="13" t="s">
        <v>35</v>
      </c>
      <c r="AX226" s="13" t="s">
        <v>79</v>
      </c>
      <c r="AY226" s="249" t="s">
        <v>160</v>
      </c>
    </row>
    <row r="227" s="13" customFormat="1">
      <c r="A227" s="13"/>
      <c r="B227" s="239"/>
      <c r="C227" s="240"/>
      <c r="D227" s="241" t="s">
        <v>168</v>
      </c>
      <c r="E227" s="242" t="s">
        <v>1</v>
      </c>
      <c r="F227" s="243" t="s">
        <v>263</v>
      </c>
      <c r="G227" s="240"/>
      <c r="H227" s="242" t="s">
        <v>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168</v>
      </c>
      <c r="AU227" s="249" t="s">
        <v>88</v>
      </c>
      <c r="AV227" s="13" t="s">
        <v>86</v>
      </c>
      <c r="AW227" s="13" t="s">
        <v>35</v>
      </c>
      <c r="AX227" s="13" t="s">
        <v>79</v>
      </c>
      <c r="AY227" s="249" t="s">
        <v>160</v>
      </c>
    </row>
    <row r="228" s="14" customFormat="1">
      <c r="A228" s="14"/>
      <c r="B228" s="250"/>
      <c r="C228" s="251"/>
      <c r="D228" s="241" t="s">
        <v>168</v>
      </c>
      <c r="E228" s="252" t="s">
        <v>1</v>
      </c>
      <c r="F228" s="253" t="s">
        <v>264</v>
      </c>
      <c r="G228" s="251"/>
      <c r="H228" s="254">
        <v>31.763000000000002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168</v>
      </c>
      <c r="AU228" s="260" t="s">
        <v>88</v>
      </c>
      <c r="AV228" s="14" t="s">
        <v>88</v>
      </c>
      <c r="AW228" s="14" t="s">
        <v>35</v>
      </c>
      <c r="AX228" s="14" t="s">
        <v>79</v>
      </c>
      <c r="AY228" s="260" t="s">
        <v>160</v>
      </c>
    </row>
    <row r="229" s="15" customFormat="1">
      <c r="A229" s="15"/>
      <c r="B229" s="261"/>
      <c r="C229" s="262"/>
      <c r="D229" s="241" t="s">
        <v>168</v>
      </c>
      <c r="E229" s="263" t="s">
        <v>1</v>
      </c>
      <c r="F229" s="264" t="s">
        <v>173</v>
      </c>
      <c r="G229" s="262"/>
      <c r="H229" s="265">
        <v>31.763000000000002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1" t="s">
        <v>168</v>
      </c>
      <c r="AU229" s="271" t="s">
        <v>88</v>
      </c>
      <c r="AV229" s="15" t="s">
        <v>167</v>
      </c>
      <c r="AW229" s="15" t="s">
        <v>35</v>
      </c>
      <c r="AX229" s="15" t="s">
        <v>86</v>
      </c>
      <c r="AY229" s="271" t="s">
        <v>160</v>
      </c>
    </row>
    <row r="230" s="2" customFormat="1" ht="16.5" customHeight="1">
      <c r="A230" s="38"/>
      <c r="B230" s="39"/>
      <c r="C230" s="272" t="s">
        <v>220</v>
      </c>
      <c r="D230" s="272" t="s">
        <v>216</v>
      </c>
      <c r="E230" s="273" t="s">
        <v>265</v>
      </c>
      <c r="F230" s="274" t="s">
        <v>266</v>
      </c>
      <c r="G230" s="275" t="s">
        <v>242</v>
      </c>
      <c r="H230" s="276">
        <v>36.527000000000001</v>
      </c>
      <c r="I230" s="277"/>
      <c r="J230" s="278">
        <f>ROUND(I230*H230,2)</f>
        <v>0</v>
      </c>
      <c r="K230" s="274" t="s">
        <v>166</v>
      </c>
      <c r="L230" s="279"/>
      <c r="M230" s="280" t="s">
        <v>1</v>
      </c>
      <c r="N230" s="281" t="s">
        <v>44</v>
      </c>
      <c r="O230" s="91"/>
      <c r="P230" s="235">
        <f>O230*H230</f>
        <v>0</v>
      </c>
      <c r="Q230" s="235">
        <v>0.00029999999999999997</v>
      </c>
      <c r="R230" s="235">
        <f>Q230*H230</f>
        <v>0.0109581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191</v>
      </c>
      <c r="AT230" s="237" t="s">
        <v>216</v>
      </c>
      <c r="AU230" s="237" t="s">
        <v>88</v>
      </c>
      <c r="AY230" s="17" t="s">
        <v>160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86</v>
      </c>
      <c r="BK230" s="238">
        <f>ROUND(I230*H230,2)</f>
        <v>0</v>
      </c>
      <c r="BL230" s="17" t="s">
        <v>167</v>
      </c>
      <c r="BM230" s="237" t="s">
        <v>267</v>
      </c>
    </row>
    <row r="231" s="14" customFormat="1">
      <c r="A231" s="14"/>
      <c r="B231" s="250"/>
      <c r="C231" s="251"/>
      <c r="D231" s="241" t="s">
        <v>168</v>
      </c>
      <c r="E231" s="252" t="s">
        <v>1</v>
      </c>
      <c r="F231" s="253" t="s">
        <v>268</v>
      </c>
      <c r="G231" s="251"/>
      <c r="H231" s="254">
        <v>36.527000000000001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0" t="s">
        <v>168</v>
      </c>
      <c r="AU231" s="260" t="s">
        <v>88</v>
      </c>
      <c r="AV231" s="14" t="s">
        <v>88</v>
      </c>
      <c r="AW231" s="14" t="s">
        <v>35</v>
      </c>
      <c r="AX231" s="14" t="s">
        <v>79</v>
      </c>
      <c r="AY231" s="260" t="s">
        <v>160</v>
      </c>
    </row>
    <row r="232" s="15" customFormat="1">
      <c r="A232" s="15"/>
      <c r="B232" s="261"/>
      <c r="C232" s="262"/>
      <c r="D232" s="241" t="s">
        <v>168</v>
      </c>
      <c r="E232" s="263" t="s">
        <v>1</v>
      </c>
      <c r="F232" s="264" t="s">
        <v>173</v>
      </c>
      <c r="G232" s="262"/>
      <c r="H232" s="265">
        <v>36.527000000000001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1" t="s">
        <v>168</v>
      </c>
      <c r="AU232" s="271" t="s">
        <v>88</v>
      </c>
      <c r="AV232" s="15" t="s">
        <v>167</v>
      </c>
      <c r="AW232" s="15" t="s">
        <v>35</v>
      </c>
      <c r="AX232" s="15" t="s">
        <v>86</v>
      </c>
      <c r="AY232" s="271" t="s">
        <v>160</v>
      </c>
    </row>
    <row r="233" s="2" customFormat="1" ht="37.8" customHeight="1">
      <c r="A233" s="38"/>
      <c r="B233" s="39"/>
      <c r="C233" s="226" t="s">
        <v>8</v>
      </c>
      <c r="D233" s="226" t="s">
        <v>162</v>
      </c>
      <c r="E233" s="227" t="s">
        <v>269</v>
      </c>
      <c r="F233" s="228" t="s">
        <v>270</v>
      </c>
      <c r="G233" s="229" t="s">
        <v>165</v>
      </c>
      <c r="H233" s="230">
        <v>9.8390000000000004</v>
      </c>
      <c r="I233" s="231"/>
      <c r="J233" s="232">
        <f>ROUND(I233*H233,2)</f>
        <v>0</v>
      </c>
      <c r="K233" s="228" t="s">
        <v>166</v>
      </c>
      <c r="L233" s="44"/>
      <c r="M233" s="233" t="s">
        <v>1</v>
      </c>
      <c r="N233" s="234" t="s">
        <v>44</v>
      </c>
      <c r="O233" s="91"/>
      <c r="P233" s="235">
        <f>O233*H233</f>
        <v>0</v>
      </c>
      <c r="Q233" s="235">
        <v>2.1600000000000001</v>
      </c>
      <c r="R233" s="235">
        <f>Q233*H233</f>
        <v>21.252240000000004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167</v>
      </c>
      <c r="AT233" s="237" t="s">
        <v>162</v>
      </c>
      <c r="AU233" s="237" t="s">
        <v>88</v>
      </c>
      <c r="AY233" s="17" t="s">
        <v>160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86</v>
      </c>
      <c r="BK233" s="238">
        <f>ROUND(I233*H233,2)</f>
        <v>0</v>
      </c>
      <c r="BL233" s="17" t="s">
        <v>167</v>
      </c>
      <c r="BM233" s="237" t="s">
        <v>271</v>
      </c>
    </row>
    <row r="234" s="13" customFormat="1">
      <c r="A234" s="13"/>
      <c r="B234" s="239"/>
      <c r="C234" s="240"/>
      <c r="D234" s="241" t="s">
        <v>168</v>
      </c>
      <c r="E234" s="242" t="s">
        <v>1</v>
      </c>
      <c r="F234" s="243" t="s">
        <v>272</v>
      </c>
      <c r="G234" s="240"/>
      <c r="H234" s="242" t="s">
        <v>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168</v>
      </c>
      <c r="AU234" s="249" t="s">
        <v>88</v>
      </c>
      <c r="AV234" s="13" t="s">
        <v>86</v>
      </c>
      <c r="AW234" s="13" t="s">
        <v>35</v>
      </c>
      <c r="AX234" s="13" t="s">
        <v>79</v>
      </c>
      <c r="AY234" s="249" t="s">
        <v>160</v>
      </c>
    </row>
    <row r="235" s="14" customFormat="1">
      <c r="A235" s="14"/>
      <c r="B235" s="250"/>
      <c r="C235" s="251"/>
      <c r="D235" s="241" t="s">
        <v>168</v>
      </c>
      <c r="E235" s="252" t="s">
        <v>1</v>
      </c>
      <c r="F235" s="253" t="s">
        <v>273</v>
      </c>
      <c r="G235" s="251"/>
      <c r="H235" s="254">
        <v>9.7829999999999995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168</v>
      </c>
      <c r="AU235" s="260" t="s">
        <v>88</v>
      </c>
      <c r="AV235" s="14" t="s">
        <v>88</v>
      </c>
      <c r="AW235" s="14" t="s">
        <v>35</v>
      </c>
      <c r="AX235" s="14" t="s">
        <v>79</v>
      </c>
      <c r="AY235" s="260" t="s">
        <v>160</v>
      </c>
    </row>
    <row r="236" s="13" customFormat="1">
      <c r="A236" s="13"/>
      <c r="B236" s="239"/>
      <c r="C236" s="240"/>
      <c r="D236" s="241" t="s">
        <v>168</v>
      </c>
      <c r="E236" s="242" t="s">
        <v>1</v>
      </c>
      <c r="F236" s="243" t="s">
        <v>274</v>
      </c>
      <c r="G236" s="240"/>
      <c r="H236" s="242" t="s">
        <v>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168</v>
      </c>
      <c r="AU236" s="249" t="s">
        <v>88</v>
      </c>
      <c r="AV236" s="13" t="s">
        <v>86</v>
      </c>
      <c r="AW236" s="13" t="s">
        <v>35</v>
      </c>
      <c r="AX236" s="13" t="s">
        <v>79</v>
      </c>
      <c r="AY236" s="249" t="s">
        <v>160</v>
      </c>
    </row>
    <row r="237" s="14" customFormat="1">
      <c r="A237" s="14"/>
      <c r="B237" s="250"/>
      <c r="C237" s="251"/>
      <c r="D237" s="241" t="s">
        <v>168</v>
      </c>
      <c r="E237" s="252" t="s">
        <v>1</v>
      </c>
      <c r="F237" s="253" t="s">
        <v>275</v>
      </c>
      <c r="G237" s="251"/>
      <c r="H237" s="254">
        <v>0.056000000000000001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168</v>
      </c>
      <c r="AU237" s="260" t="s">
        <v>88</v>
      </c>
      <c r="AV237" s="14" t="s">
        <v>88</v>
      </c>
      <c r="AW237" s="14" t="s">
        <v>35</v>
      </c>
      <c r="AX237" s="14" t="s">
        <v>79</v>
      </c>
      <c r="AY237" s="260" t="s">
        <v>160</v>
      </c>
    </row>
    <row r="238" s="15" customFormat="1">
      <c r="A238" s="15"/>
      <c r="B238" s="261"/>
      <c r="C238" s="262"/>
      <c r="D238" s="241" t="s">
        <v>168</v>
      </c>
      <c r="E238" s="263" t="s">
        <v>1</v>
      </c>
      <c r="F238" s="264" t="s">
        <v>173</v>
      </c>
      <c r="G238" s="262"/>
      <c r="H238" s="265">
        <v>9.8389999999999986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1" t="s">
        <v>168</v>
      </c>
      <c r="AU238" s="271" t="s">
        <v>88</v>
      </c>
      <c r="AV238" s="15" t="s">
        <v>167</v>
      </c>
      <c r="AW238" s="15" t="s">
        <v>35</v>
      </c>
      <c r="AX238" s="15" t="s">
        <v>86</v>
      </c>
      <c r="AY238" s="271" t="s">
        <v>160</v>
      </c>
    </row>
    <row r="239" s="2" customFormat="1" ht="33" customHeight="1">
      <c r="A239" s="38"/>
      <c r="B239" s="39"/>
      <c r="C239" s="226" t="s">
        <v>230</v>
      </c>
      <c r="D239" s="226" t="s">
        <v>162</v>
      </c>
      <c r="E239" s="227" t="s">
        <v>276</v>
      </c>
      <c r="F239" s="228" t="s">
        <v>277</v>
      </c>
      <c r="G239" s="229" t="s">
        <v>165</v>
      </c>
      <c r="H239" s="230">
        <v>9.391</v>
      </c>
      <c r="I239" s="231"/>
      <c r="J239" s="232">
        <f>ROUND(I239*H239,2)</f>
        <v>0</v>
      </c>
      <c r="K239" s="228" t="s">
        <v>166</v>
      </c>
      <c r="L239" s="44"/>
      <c r="M239" s="233" t="s">
        <v>1</v>
      </c>
      <c r="N239" s="234" t="s">
        <v>44</v>
      </c>
      <c r="O239" s="91"/>
      <c r="P239" s="235">
        <f>O239*H239</f>
        <v>0</v>
      </c>
      <c r="Q239" s="235">
        <v>2.4532922039999998</v>
      </c>
      <c r="R239" s="235">
        <f>Q239*H239</f>
        <v>23.038867087763997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167</v>
      </c>
      <c r="AT239" s="237" t="s">
        <v>162</v>
      </c>
      <c r="AU239" s="237" t="s">
        <v>88</v>
      </c>
      <c r="AY239" s="17" t="s">
        <v>160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86</v>
      </c>
      <c r="BK239" s="238">
        <f>ROUND(I239*H239,2)</f>
        <v>0</v>
      </c>
      <c r="BL239" s="17" t="s">
        <v>167</v>
      </c>
      <c r="BM239" s="237" t="s">
        <v>278</v>
      </c>
    </row>
    <row r="240" s="13" customFormat="1">
      <c r="A240" s="13"/>
      <c r="B240" s="239"/>
      <c r="C240" s="240"/>
      <c r="D240" s="241" t="s">
        <v>168</v>
      </c>
      <c r="E240" s="242" t="s">
        <v>1</v>
      </c>
      <c r="F240" s="243" t="s">
        <v>279</v>
      </c>
      <c r="G240" s="240"/>
      <c r="H240" s="242" t="s">
        <v>1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168</v>
      </c>
      <c r="AU240" s="249" t="s">
        <v>88</v>
      </c>
      <c r="AV240" s="13" t="s">
        <v>86</v>
      </c>
      <c r="AW240" s="13" t="s">
        <v>35</v>
      </c>
      <c r="AX240" s="13" t="s">
        <v>79</v>
      </c>
      <c r="AY240" s="249" t="s">
        <v>160</v>
      </c>
    </row>
    <row r="241" s="14" customFormat="1">
      <c r="A241" s="14"/>
      <c r="B241" s="250"/>
      <c r="C241" s="251"/>
      <c r="D241" s="241" t="s">
        <v>168</v>
      </c>
      <c r="E241" s="252" t="s">
        <v>1</v>
      </c>
      <c r="F241" s="253" t="s">
        <v>280</v>
      </c>
      <c r="G241" s="251"/>
      <c r="H241" s="254">
        <v>9.391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168</v>
      </c>
      <c r="AU241" s="260" t="s">
        <v>88</v>
      </c>
      <c r="AV241" s="14" t="s">
        <v>88</v>
      </c>
      <c r="AW241" s="14" t="s">
        <v>35</v>
      </c>
      <c r="AX241" s="14" t="s">
        <v>79</v>
      </c>
      <c r="AY241" s="260" t="s">
        <v>160</v>
      </c>
    </row>
    <row r="242" s="15" customFormat="1">
      <c r="A242" s="15"/>
      <c r="B242" s="261"/>
      <c r="C242" s="262"/>
      <c r="D242" s="241" t="s">
        <v>168</v>
      </c>
      <c r="E242" s="263" t="s">
        <v>1</v>
      </c>
      <c r="F242" s="264" t="s">
        <v>173</v>
      </c>
      <c r="G242" s="262"/>
      <c r="H242" s="265">
        <v>9.391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1" t="s">
        <v>168</v>
      </c>
      <c r="AU242" s="271" t="s">
        <v>88</v>
      </c>
      <c r="AV242" s="15" t="s">
        <v>167</v>
      </c>
      <c r="AW242" s="15" t="s">
        <v>35</v>
      </c>
      <c r="AX242" s="15" t="s">
        <v>86</v>
      </c>
      <c r="AY242" s="271" t="s">
        <v>160</v>
      </c>
    </row>
    <row r="243" s="2" customFormat="1" ht="16.5" customHeight="1">
      <c r="A243" s="38"/>
      <c r="B243" s="39"/>
      <c r="C243" s="226" t="s">
        <v>281</v>
      </c>
      <c r="D243" s="226" t="s">
        <v>162</v>
      </c>
      <c r="E243" s="227" t="s">
        <v>282</v>
      </c>
      <c r="F243" s="228" t="s">
        <v>283</v>
      </c>
      <c r="G243" s="229" t="s">
        <v>242</v>
      </c>
      <c r="H243" s="230">
        <v>4.9489999999999998</v>
      </c>
      <c r="I243" s="231"/>
      <c r="J243" s="232">
        <f>ROUND(I243*H243,2)</f>
        <v>0</v>
      </c>
      <c r="K243" s="228" t="s">
        <v>166</v>
      </c>
      <c r="L243" s="44"/>
      <c r="M243" s="233" t="s">
        <v>1</v>
      </c>
      <c r="N243" s="234" t="s">
        <v>44</v>
      </c>
      <c r="O243" s="91"/>
      <c r="P243" s="235">
        <f>O243*H243</f>
        <v>0</v>
      </c>
      <c r="Q243" s="235">
        <v>0.0024719</v>
      </c>
      <c r="R243" s="235">
        <f>Q243*H243</f>
        <v>0.0122334331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167</v>
      </c>
      <c r="AT243" s="237" t="s">
        <v>162</v>
      </c>
      <c r="AU243" s="237" t="s">
        <v>88</v>
      </c>
      <c r="AY243" s="17" t="s">
        <v>160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86</v>
      </c>
      <c r="BK243" s="238">
        <f>ROUND(I243*H243,2)</f>
        <v>0</v>
      </c>
      <c r="BL243" s="17" t="s">
        <v>167</v>
      </c>
      <c r="BM243" s="237" t="s">
        <v>284</v>
      </c>
    </row>
    <row r="244" s="13" customFormat="1">
      <c r="A244" s="13"/>
      <c r="B244" s="239"/>
      <c r="C244" s="240"/>
      <c r="D244" s="241" t="s">
        <v>168</v>
      </c>
      <c r="E244" s="242" t="s">
        <v>1</v>
      </c>
      <c r="F244" s="243" t="s">
        <v>279</v>
      </c>
      <c r="G244" s="240"/>
      <c r="H244" s="242" t="s">
        <v>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168</v>
      </c>
      <c r="AU244" s="249" t="s">
        <v>88</v>
      </c>
      <c r="AV244" s="13" t="s">
        <v>86</v>
      </c>
      <c r="AW244" s="13" t="s">
        <v>35</v>
      </c>
      <c r="AX244" s="13" t="s">
        <v>79</v>
      </c>
      <c r="AY244" s="249" t="s">
        <v>160</v>
      </c>
    </row>
    <row r="245" s="14" customFormat="1">
      <c r="A245" s="14"/>
      <c r="B245" s="250"/>
      <c r="C245" s="251"/>
      <c r="D245" s="241" t="s">
        <v>168</v>
      </c>
      <c r="E245" s="252" t="s">
        <v>1</v>
      </c>
      <c r="F245" s="253" t="s">
        <v>285</v>
      </c>
      <c r="G245" s="251"/>
      <c r="H245" s="254">
        <v>3.1680000000000001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0" t="s">
        <v>168</v>
      </c>
      <c r="AU245" s="260" t="s">
        <v>88</v>
      </c>
      <c r="AV245" s="14" t="s">
        <v>88</v>
      </c>
      <c r="AW245" s="14" t="s">
        <v>35</v>
      </c>
      <c r="AX245" s="14" t="s">
        <v>79</v>
      </c>
      <c r="AY245" s="260" t="s">
        <v>160</v>
      </c>
    </row>
    <row r="246" s="13" customFormat="1">
      <c r="A246" s="13"/>
      <c r="B246" s="239"/>
      <c r="C246" s="240"/>
      <c r="D246" s="241" t="s">
        <v>168</v>
      </c>
      <c r="E246" s="242" t="s">
        <v>1</v>
      </c>
      <c r="F246" s="243" t="s">
        <v>286</v>
      </c>
      <c r="G246" s="240"/>
      <c r="H246" s="242" t="s">
        <v>1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168</v>
      </c>
      <c r="AU246" s="249" t="s">
        <v>88</v>
      </c>
      <c r="AV246" s="13" t="s">
        <v>86</v>
      </c>
      <c r="AW246" s="13" t="s">
        <v>35</v>
      </c>
      <c r="AX246" s="13" t="s">
        <v>79</v>
      </c>
      <c r="AY246" s="249" t="s">
        <v>160</v>
      </c>
    </row>
    <row r="247" s="14" customFormat="1">
      <c r="A247" s="14"/>
      <c r="B247" s="250"/>
      <c r="C247" s="251"/>
      <c r="D247" s="241" t="s">
        <v>168</v>
      </c>
      <c r="E247" s="252" t="s">
        <v>1</v>
      </c>
      <c r="F247" s="253" t="s">
        <v>287</v>
      </c>
      <c r="G247" s="251"/>
      <c r="H247" s="254">
        <v>1.7809999999999999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168</v>
      </c>
      <c r="AU247" s="260" t="s">
        <v>88</v>
      </c>
      <c r="AV247" s="14" t="s">
        <v>88</v>
      </c>
      <c r="AW247" s="14" t="s">
        <v>35</v>
      </c>
      <c r="AX247" s="14" t="s">
        <v>79</v>
      </c>
      <c r="AY247" s="260" t="s">
        <v>160</v>
      </c>
    </row>
    <row r="248" s="15" customFormat="1">
      <c r="A248" s="15"/>
      <c r="B248" s="261"/>
      <c r="C248" s="262"/>
      <c r="D248" s="241" t="s">
        <v>168</v>
      </c>
      <c r="E248" s="263" t="s">
        <v>1</v>
      </c>
      <c r="F248" s="264" t="s">
        <v>173</v>
      </c>
      <c r="G248" s="262"/>
      <c r="H248" s="265">
        <v>4.9489999999999998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1" t="s">
        <v>168</v>
      </c>
      <c r="AU248" s="271" t="s">
        <v>88</v>
      </c>
      <c r="AV248" s="15" t="s">
        <v>167</v>
      </c>
      <c r="AW248" s="15" t="s">
        <v>35</v>
      </c>
      <c r="AX248" s="15" t="s">
        <v>86</v>
      </c>
      <c r="AY248" s="271" t="s">
        <v>160</v>
      </c>
    </row>
    <row r="249" s="2" customFormat="1" ht="16.5" customHeight="1">
      <c r="A249" s="38"/>
      <c r="B249" s="39"/>
      <c r="C249" s="226" t="s">
        <v>237</v>
      </c>
      <c r="D249" s="226" t="s">
        <v>162</v>
      </c>
      <c r="E249" s="227" t="s">
        <v>288</v>
      </c>
      <c r="F249" s="228" t="s">
        <v>289</v>
      </c>
      <c r="G249" s="229" t="s">
        <v>242</v>
      </c>
      <c r="H249" s="230">
        <v>4.9489999999999998</v>
      </c>
      <c r="I249" s="231"/>
      <c r="J249" s="232">
        <f>ROUND(I249*H249,2)</f>
        <v>0</v>
      </c>
      <c r="K249" s="228" t="s">
        <v>166</v>
      </c>
      <c r="L249" s="44"/>
      <c r="M249" s="233" t="s">
        <v>1</v>
      </c>
      <c r="N249" s="234" t="s">
        <v>44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167</v>
      </c>
      <c r="AT249" s="237" t="s">
        <v>162</v>
      </c>
      <c r="AU249" s="237" t="s">
        <v>88</v>
      </c>
      <c r="AY249" s="17" t="s">
        <v>160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86</v>
      </c>
      <c r="BK249" s="238">
        <f>ROUND(I249*H249,2)</f>
        <v>0</v>
      </c>
      <c r="BL249" s="17" t="s">
        <v>167</v>
      </c>
      <c r="BM249" s="237" t="s">
        <v>290</v>
      </c>
    </row>
    <row r="250" s="14" customFormat="1">
      <c r="A250" s="14"/>
      <c r="B250" s="250"/>
      <c r="C250" s="251"/>
      <c r="D250" s="241" t="s">
        <v>168</v>
      </c>
      <c r="E250" s="252" t="s">
        <v>1</v>
      </c>
      <c r="F250" s="253" t="s">
        <v>291</v>
      </c>
      <c r="G250" s="251"/>
      <c r="H250" s="254">
        <v>4.9489999999999998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168</v>
      </c>
      <c r="AU250" s="260" t="s">
        <v>88</v>
      </c>
      <c r="AV250" s="14" t="s">
        <v>88</v>
      </c>
      <c r="AW250" s="14" t="s">
        <v>35</v>
      </c>
      <c r="AX250" s="14" t="s">
        <v>79</v>
      </c>
      <c r="AY250" s="260" t="s">
        <v>160</v>
      </c>
    </row>
    <row r="251" s="15" customFormat="1">
      <c r="A251" s="15"/>
      <c r="B251" s="261"/>
      <c r="C251" s="262"/>
      <c r="D251" s="241" t="s">
        <v>168</v>
      </c>
      <c r="E251" s="263" t="s">
        <v>1</v>
      </c>
      <c r="F251" s="264" t="s">
        <v>173</v>
      </c>
      <c r="G251" s="262"/>
      <c r="H251" s="265">
        <v>4.9489999999999998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1" t="s">
        <v>168</v>
      </c>
      <c r="AU251" s="271" t="s">
        <v>88</v>
      </c>
      <c r="AV251" s="15" t="s">
        <v>167</v>
      </c>
      <c r="AW251" s="15" t="s">
        <v>35</v>
      </c>
      <c r="AX251" s="15" t="s">
        <v>86</v>
      </c>
      <c r="AY251" s="271" t="s">
        <v>160</v>
      </c>
    </row>
    <row r="252" s="2" customFormat="1" ht="24.15" customHeight="1">
      <c r="A252" s="38"/>
      <c r="B252" s="39"/>
      <c r="C252" s="226" t="s">
        <v>292</v>
      </c>
      <c r="D252" s="226" t="s">
        <v>162</v>
      </c>
      <c r="E252" s="227" t="s">
        <v>293</v>
      </c>
      <c r="F252" s="228" t="s">
        <v>294</v>
      </c>
      <c r="G252" s="229" t="s">
        <v>219</v>
      </c>
      <c r="H252" s="230">
        <v>0.213</v>
      </c>
      <c r="I252" s="231"/>
      <c r="J252" s="232">
        <f>ROUND(I252*H252,2)</f>
        <v>0</v>
      </c>
      <c r="K252" s="228" t="s">
        <v>166</v>
      </c>
      <c r="L252" s="44"/>
      <c r="M252" s="233" t="s">
        <v>1</v>
      </c>
      <c r="N252" s="234" t="s">
        <v>44</v>
      </c>
      <c r="O252" s="91"/>
      <c r="P252" s="235">
        <f>O252*H252</f>
        <v>0</v>
      </c>
      <c r="Q252" s="235">
        <v>1.0627727797</v>
      </c>
      <c r="R252" s="235">
        <f>Q252*H252</f>
        <v>0.22637060207609999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167</v>
      </c>
      <c r="AT252" s="237" t="s">
        <v>162</v>
      </c>
      <c r="AU252" s="237" t="s">
        <v>88</v>
      </c>
      <c r="AY252" s="17" t="s">
        <v>160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86</v>
      </c>
      <c r="BK252" s="238">
        <f>ROUND(I252*H252,2)</f>
        <v>0</v>
      </c>
      <c r="BL252" s="17" t="s">
        <v>167</v>
      </c>
      <c r="BM252" s="237" t="s">
        <v>295</v>
      </c>
    </row>
    <row r="253" s="13" customFormat="1">
      <c r="A253" s="13"/>
      <c r="B253" s="239"/>
      <c r="C253" s="240"/>
      <c r="D253" s="241" t="s">
        <v>168</v>
      </c>
      <c r="E253" s="242" t="s">
        <v>1</v>
      </c>
      <c r="F253" s="243" t="s">
        <v>279</v>
      </c>
      <c r="G253" s="240"/>
      <c r="H253" s="242" t="s">
        <v>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168</v>
      </c>
      <c r="AU253" s="249" t="s">
        <v>88</v>
      </c>
      <c r="AV253" s="13" t="s">
        <v>86</v>
      </c>
      <c r="AW253" s="13" t="s">
        <v>35</v>
      </c>
      <c r="AX253" s="13" t="s">
        <v>79</v>
      </c>
      <c r="AY253" s="249" t="s">
        <v>160</v>
      </c>
    </row>
    <row r="254" s="13" customFormat="1">
      <c r="A254" s="13"/>
      <c r="B254" s="239"/>
      <c r="C254" s="240"/>
      <c r="D254" s="241" t="s">
        <v>168</v>
      </c>
      <c r="E254" s="242" t="s">
        <v>1</v>
      </c>
      <c r="F254" s="243" t="s">
        <v>296</v>
      </c>
      <c r="G254" s="240"/>
      <c r="H254" s="242" t="s">
        <v>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168</v>
      </c>
      <c r="AU254" s="249" t="s">
        <v>88</v>
      </c>
      <c r="AV254" s="13" t="s">
        <v>86</v>
      </c>
      <c r="AW254" s="13" t="s">
        <v>35</v>
      </c>
      <c r="AX254" s="13" t="s">
        <v>79</v>
      </c>
      <c r="AY254" s="249" t="s">
        <v>160</v>
      </c>
    </row>
    <row r="255" s="14" customFormat="1">
      <c r="A255" s="14"/>
      <c r="B255" s="250"/>
      <c r="C255" s="251"/>
      <c r="D255" s="241" t="s">
        <v>168</v>
      </c>
      <c r="E255" s="252" t="s">
        <v>1</v>
      </c>
      <c r="F255" s="253" t="s">
        <v>297</v>
      </c>
      <c r="G255" s="251"/>
      <c r="H255" s="254">
        <v>0.213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168</v>
      </c>
      <c r="AU255" s="260" t="s">
        <v>88</v>
      </c>
      <c r="AV255" s="14" t="s">
        <v>88</v>
      </c>
      <c r="AW255" s="14" t="s">
        <v>35</v>
      </c>
      <c r="AX255" s="14" t="s">
        <v>79</v>
      </c>
      <c r="AY255" s="260" t="s">
        <v>160</v>
      </c>
    </row>
    <row r="256" s="15" customFormat="1">
      <c r="A256" s="15"/>
      <c r="B256" s="261"/>
      <c r="C256" s="262"/>
      <c r="D256" s="241" t="s">
        <v>168</v>
      </c>
      <c r="E256" s="263" t="s">
        <v>1</v>
      </c>
      <c r="F256" s="264" t="s">
        <v>173</v>
      </c>
      <c r="G256" s="262"/>
      <c r="H256" s="265">
        <v>0.213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1" t="s">
        <v>168</v>
      </c>
      <c r="AU256" s="271" t="s">
        <v>88</v>
      </c>
      <c r="AV256" s="15" t="s">
        <v>167</v>
      </c>
      <c r="AW256" s="15" t="s">
        <v>35</v>
      </c>
      <c r="AX256" s="15" t="s">
        <v>86</v>
      </c>
      <c r="AY256" s="271" t="s">
        <v>160</v>
      </c>
    </row>
    <row r="257" s="2" customFormat="1" ht="33" customHeight="1">
      <c r="A257" s="38"/>
      <c r="B257" s="39"/>
      <c r="C257" s="226" t="s">
        <v>243</v>
      </c>
      <c r="D257" s="226" t="s">
        <v>162</v>
      </c>
      <c r="E257" s="227" t="s">
        <v>298</v>
      </c>
      <c r="F257" s="228" t="s">
        <v>299</v>
      </c>
      <c r="G257" s="229" t="s">
        <v>165</v>
      </c>
      <c r="H257" s="230">
        <v>0.17999999999999999</v>
      </c>
      <c r="I257" s="231"/>
      <c r="J257" s="232">
        <f>ROUND(I257*H257,2)</f>
        <v>0</v>
      </c>
      <c r="K257" s="228" t="s">
        <v>166</v>
      </c>
      <c r="L257" s="44"/>
      <c r="M257" s="233" t="s">
        <v>1</v>
      </c>
      <c r="N257" s="234" t="s">
        <v>44</v>
      </c>
      <c r="O257" s="91"/>
      <c r="P257" s="235">
        <f>O257*H257</f>
        <v>0</v>
      </c>
      <c r="Q257" s="235">
        <v>2.4532922039999998</v>
      </c>
      <c r="R257" s="235">
        <f>Q257*H257</f>
        <v>0.44159259671999995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167</v>
      </c>
      <c r="AT257" s="237" t="s">
        <v>162</v>
      </c>
      <c r="AU257" s="237" t="s">
        <v>88</v>
      </c>
      <c r="AY257" s="17" t="s">
        <v>160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86</v>
      </c>
      <c r="BK257" s="238">
        <f>ROUND(I257*H257,2)</f>
        <v>0</v>
      </c>
      <c r="BL257" s="17" t="s">
        <v>167</v>
      </c>
      <c r="BM257" s="237" t="s">
        <v>300</v>
      </c>
    </row>
    <row r="258" s="13" customFormat="1">
      <c r="A258" s="13"/>
      <c r="B258" s="239"/>
      <c r="C258" s="240"/>
      <c r="D258" s="241" t="s">
        <v>168</v>
      </c>
      <c r="E258" s="242" t="s">
        <v>1</v>
      </c>
      <c r="F258" s="243" t="s">
        <v>301</v>
      </c>
      <c r="G258" s="240"/>
      <c r="H258" s="242" t="s">
        <v>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168</v>
      </c>
      <c r="AU258" s="249" t="s">
        <v>88</v>
      </c>
      <c r="AV258" s="13" t="s">
        <v>86</v>
      </c>
      <c r="AW258" s="13" t="s">
        <v>35</v>
      </c>
      <c r="AX258" s="13" t="s">
        <v>79</v>
      </c>
      <c r="AY258" s="249" t="s">
        <v>160</v>
      </c>
    </row>
    <row r="259" s="14" customFormat="1">
      <c r="A259" s="14"/>
      <c r="B259" s="250"/>
      <c r="C259" s="251"/>
      <c r="D259" s="241" t="s">
        <v>168</v>
      </c>
      <c r="E259" s="252" t="s">
        <v>1</v>
      </c>
      <c r="F259" s="253" t="s">
        <v>302</v>
      </c>
      <c r="G259" s="251"/>
      <c r="H259" s="254">
        <v>0.17999999999999999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168</v>
      </c>
      <c r="AU259" s="260" t="s">
        <v>88</v>
      </c>
      <c r="AV259" s="14" t="s">
        <v>88</v>
      </c>
      <c r="AW259" s="14" t="s">
        <v>35</v>
      </c>
      <c r="AX259" s="14" t="s">
        <v>79</v>
      </c>
      <c r="AY259" s="260" t="s">
        <v>160</v>
      </c>
    </row>
    <row r="260" s="15" customFormat="1">
      <c r="A260" s="15"/>
      <c r="B260" s="261"/>
      <c r="C260" s="262"/>
      <c r="D260" s="241" t="s">
        <v>168</v>
      </c>
      <c r="E260" s="263" t="s">
        <v>1</v>
      </c>
      <c r="F260" s="264" t="s">
        <v>173</v>
      </c>
      <c r="G260" s="262"/>
      <c r="H260" s="265">
        <v>0.17999999999999999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1" t="s">
        <v>168</v>
      </c>
      <c r="AU260" s="271" t="s">
        <v>88</v>
      </c>
      <c r="AV260" s="15" t="s">
        <v>167</v>
      </c>
      <c r="AW260" s="15" t="s">
        <v>35</v>
      </c>
      <c r="AX260" s="15" t="s">
        <v>86</v>
      </c>
      <c r="AY260" s="271" t="s">
        <v>160</v>
      </c>
    </row>
    <row r="261" s="2" customFormat="1" ht="16.5" customHeight="1">
      <c r="A261" s="38"/>
      <c r="B261" s="39"/>
      <c r="C261" s="226" t="s">
        <v>7</v>
      </c>
      <c r="D261" s="226" t="s">
        <v>162</v>
      </c>
      <c r="E261" s="227" t="s">
        <v>303</v>
      </c>
      <c r="F261" s="228" t="s">
        <v>304</v>
      </c>
      <c r="G261" s="229" t="s">
        <v>242</v>
      </c>
      <c r="H261" s="230">
        <v>2.6000000000000001</v>
      </c>
      <c r="I261" s="231"/>
      <c r="J261" s="232">
        <f>ROUND(I261*H261,2)</f>
        <v>0</v>
      </c>
      <c r="K261" s="228" t="s">
        <v>166</v>
      </c>
      <c r="L261" s="44"/>
      <c r="M261" s="233" t="s">
        <v>1</v>
      </c>
      <c r="N261" s="234" t="s">
        <v>44</v>
      </c>
      <c r="O261" s="91"/>
      <c r="P261" s="235">
        <f>O261*H261</f>
        <v>0</v>
      </c>
      <c r="Q261" s="235">
        <v>0.0026919000000000001</v>
      </c>
      <c r="R261" s="235">
        <f>Q261*H261</f>
        <v>0.0069989400000000004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167</v>
      </c>
      <c r="AT261" s="237" t="s">
        <v>162</v>
      </c>
      <c r="AU261" s="237" t="s">
        <v>88</v>
      </c>
      <c r="AY261" s="17" t="s">
        <v>160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86</v>
      </c>
      <c r="BK261" s="238">
        <f>ROUND(I261*H261,2)</f>
        <v>0</v>
      </c>
      <c r="BL261" s="17" t="s">
        <v>167</v>
      </c>
      <c r="BM261" s="237" t="s">
        <v>305</v>
      </c>
    </row>
    <row r="262" s="13" customFormat="1">
      <c r="A262" s="13"/>
      <c r="B262" s="239"/>
      <c r="C262" s="240"/>
      <c r="D262" s="241" t="s">
        <v>168</v>
      </c>
      <c r="E262" s="242" t="s">
        <v>1</v>
      </c>
      <c r="F262" s="243" t="s">
        <v>301</v>
      </c>
      <c r="G262" s="240"/>
      <c r="H262" s="242" t="s">
        <v>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168</v>
      </c>
      <c r="AU262" s="249" t="s">
        <v>88</v>
      </c>
      <c r="AV262" s="13" t="s">
        <v>86</v>
      </c>
      <c r="AW262" s="13" t="s">
        <v>35</v>
      </c>
      <c r="AX262" s="13" t="s">
        <v>79</v>
      </c>
      <c r="AY262" s="249" t="s">
        <v>160</v>
      </c>
    </row>
    <row r="263" s="14" customFormat="1">
      <c r="A263" s="14"/>
      <c r="B263" s="250"/>
      <c r="C263" s="251"/>
      <c r="D263" s="241" t="s">
        <v>168</v>
      </c>
      <c r="E263" s="252" t="s">
        <v>1</v>
      </c>
      <c r="F263" s="253" t="s">
        <v>306</v>
      </c>
      <c r="G263" s="251"/>
      <c r="H263" s="254">
        <v>2.6000000000000001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0" t="s">
        <v>168</v>
      </c>
      <c r="AU263" s="260" t="s">
        <v>88</v>
      </c>
      <c r="AV263" s="14" t="s">
        <v>88</v>
      </c>
      <c r="AW263" s="14" t="s">
        <v>35</v>
      </c>
      <c r="AX263" s="14" t="s">
        <v>79</v>
      </c>
      <c r="AY263" s="260" t="s">
        <v>160</v>
      </c>
    </row>
    <row r="264" s="15" customFormat="1">
      <c r="A264" s="15"/>
      <c r="B264" s="261"/>
      <c r="C264" s="262"/>
      <c r="D264" s="241" t="s">
        <v>168</v>
      </c>
      <c r="E264" s="263" t="s">
        <v>1</v>
      </c>
      <c r="F264" s="264" t="s">
        <v>173</v>
      </c>
      <c r="G264" s="262"/>
      <c r="H264" s="265">
        <v>2.6000000000000001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1" t="s">
        <v>168</v>
      </c>
      <c r="AU264" s="271" t="s">
        <v>88</v>
      </c>
      <c r="AV264" s="15" t="s">
        <v>167</v>
      </c>
      <c r="AW264" s="15" t="s">
        <v>35</v>
      </c>
      <c r="AX264" s="15" t="s">
        <v>86</v>
      </c>
      <c r="AY264" s="271" t="s">
        <v>160</v>
      </c>
    </row>
    <row r="265" s="2" customFormat="1" ht="16.5" customHeight="1">
      <c r="A265" s="38"/>
      <c r="B265" s="39"/>
      <c r="C265" s="226" t="s">
        <v>250</v>
      </c>
      <c r="D265" s="226" t="s">
        <v>162</v>
      </c>
      <c r="E265" s="227" t="s">
        <v>307</v>
      </c>
      <c r="F265" s="228" t="s">
        <v>308</v>
      </c>
      <c r="G265" s="229" t="s">
        <v>242</v>
      </c>
      <c r="H265" s="230">
        <v>2.6000000000000001</v>
      </c>
      <c r="I265" s="231"/>
      <c r="J265" s="232">
        <f>ROUND(I265*H265,2)</f>
        <v>0</v>
      </c>
      <c r="K265" s="228" t="s">
        <v>166</v>
      </c>
      <c r="L265" s="44"/>
      <c r="M265" s="233" t="s">
        <v>1</v>
      </c>
      <c r="N265" s="234" t="s">
        <v>44</v>
      </c>
      <c r="O265" s="91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167</v>
      </c>
      <c r="AT265" s="237" t="s">
        <v>162</v>
      </c>
      <c r="AU265" s="237" t="s">
        <v>88</v>
      </c>
      <c r="AY265" s="17" t="s">
        <v>160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86</v>
      </c>
      <c r="BK265" s="238">
        <f>ROUND(I265*H265,2)</f>
        <v>0</v>
      </c>
      <c r="BL265" s="17" t="s">
        <v>167</v>
      </c>
      <c r="BM265" s="237" t="s">
        <v>309</v>
      </c>
    </row>
    <row r="266" s="2" customFormat="1" ht="24.15" customHeight="1">
      <c r="A266" s="38"/>
      <c r="B266" s="39"/>
      <c r="C266" s="226" t="s">
        <v>310</v>
      </c>
      <c r="D266" s="226" t="s">
        <v>162</v>
      </c>
      <c r="E266" s="227" t="s">
        <v>311</v>
      </c>
      <c r="F266" s="228" t="s">
        <v>312</v>
      </c>
      <c r="G266" s="229" t="s">
        <v>219</v>
      </c>
      <c r="H266" s="230">
        <v>0.0070000000000000001</v>
      </c>
      <c r="I266" s="231"/>
      <c r="J266" s="232">
        <f>ROUND(I266*H266,2)</f>
        <v>0</v>
      </c>
      <c r="K266" s="228" t="s">
        <v>166</v>
      </c>
      <c r="L266" s="44"/>
      <c r="M266" s="233" t="s">
        <v>1</v>
      </c>
      <c r="N266" s="234" t="s">
        <v>44</v>
      </c>
      <c r="O266" s="91"/>
      <c r="P266" s="235">
        <f>O266*H266</f>
        <v>0</v>
      </c>
      <c r="Q266" s="235">
        <v>1.0606207999999999</v>
      </c>
      <c r="R266" s="235">
        <f>Q266*H266</f>
        <v>0.0074243455999999999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167</v>
      </c>
      <c r="AT266" s="237" t="s">
        <v>162</v>
      </c>
      <c r="AU266" s="237" t="s">
        <v>88</v>
      </c>
      <c r="AY266" s="17" t="s">
        <v>160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86</v>
      </c>
      <c r="BK266" s="238">
        <f>ROUND(I266*H266,2)</f>
        <v>0</v>
      </c>
      <c r="BL266" s="17" t="s">
        <v>167</v>
      </c>
      <c r="BM266" s="237" t="s">
        <v>313</v>
      </c>
    </row>
    <row r="267" s="13" customFormat="1">
      <c r="A267" s="13"/>
      <c r="B267" s="239"/>
      <c r="C267" s="240"/>
      <c r="D267" s="241" t="s">
        <v>168</v>
      </c>
      <c r="E267" s="242" t="s">
        <v>1</v>
      </c>
      <c r="F267" s="243" t="s">
        <v>301</v>
      </c>
      <c r="G267" s="240"/>
      <c r="H267" s="242" t="s">
        <v>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168</v>
      </c>
      <c r="AU267" s="249" t="s">
        <v>88</v>
      </c>
      <c r="AV267" s="13" t="s">
        <v>86</v>
      </c>
      <c r="AW267" s="13" t="s">
        <v>35</v>
      </c>
      <c r="AX267" s="13" t="s">
        <v>79</v>
      </c>
      <c r="AY267" s="249" t="s">
        <v>160</v>
      </c>
    </row>
    <row r="268" s="13" customFormat="1">
      <c r="A268" s="13"/>
      <c r="B268" s="239"/>
      <c r="C268" s="240"/>
      <c r="D268" s="241" t="s">
        <v>168</v>
      </c>
      <c r="E268" s="242" t="s">
        <v>1</v>
      </c>
      <c r="F268" s="243" t="s">
        <v>314</v>
      </c>
      <c r="G268" s="240"/>
      <c r="H268" s="242" t="s">
        <v>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168</v>
      </c>
      <c r="AU268" s="249" t="s">
        <v>88</v>
      </c>
      <c r="AV268" s="13" t="s">
        <v>86</v>
      </c>
      <c r="AW268" s="13" t="s">
        <v>35</v>
      </c>
      <c r="AX268" s="13" t="s">
        <v>79</v>
      </c>
      <c r="AY268" s="249" t="s">
        <v>160</v>
      </c>
    </row>
    <row r="269" s="14" customFormat="1">
      <c r="A269" s="14"/>
      <c r="B269" s="250"/>
      <c r="C269" s="251"/>
      <c r="D269" s="241" t="s">
        <v>168</v>
      </c>
      <c r="E269" s="252" t="s">
        <v>1</v>
      </c>
      <c r="F269" s="253" t="s">
        <v>315</v>
      </c>
      <c r="G269" s="251"/>
      <c r="H269" s="254">
        <v>0.0070000000000000001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0" t="s">
        <v>168</v>
      </c>
      <c r="AU269" s="260" t="s">
        <v>88</v>
      </c>
      <c r="AV269" s="14" t="s">
        <v>88</v>
      </c>
      <c r="AW269" s="14" t="s">
        <v>35</v>
      </c>
      <c r="AX269" s="14" t="s">
        <v>79</v>
      </c>
      <c r="AY269" s="260" t="s">
        <v>160</v>
      </c>
    </row>
    <row r="270" s="15" customFormat="1">
      <c r="A270" s="15"/>
      <c r="B270" s="261"/>
      <c r="C270" s="262"/>
      <c r="D270" s="241" t="s">
        <v>168</v>
      </c>
      <c r="E270" s="263" t="s">
        <v>1</v>
      </c>
      <c r="F270" s="264" t="s">
        <v>173</v>
      </c>
      <c r="G270" s="262"/>
      <c r="H270" s="265">
        <v>0.0070000000000000001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1" t="s">
        <v>168</v>
      </c>
      <c r="AU270" s="271" t="s">
        <v>88</v>
      </c>
      <c r="AV270" s="15" t="s">
        <v>167</v>
      </c>
      <c r="AW270" s="15" t="s">
        <v>35</v>
      </c>
      <c r="AX270" s="15" t="s">
        <v>86</v>
      </c>
      <c r="AY270" s="271" t="s">
        <v>160</v>
      </c>
    </row>
    <row r="271" s="12" customFormat="1" ht="22.8" customHeight="1">
      <c r="A271" s="12"/>
      <c r="B271" s="210"/>
      <c r="C271" s="211"/>
      <c r="D271" s="212" t="s">
        <v>78</v>
      </c>
      <c r="E271" s="224" t="s">
        <v>178</v>
      </c>
      <c r="F271" s="224" t="s">
        <v>316</v>
      </c>
      <c r="G271" s="211"/>
      <c r="H271" s="211"/>
      <c r="I271" s="214"/>
      <c r="J271" s="225">
        <f>BK271</f>
        <v>0</v>
      </c>
      <c r="K271" s="211"/>
      <c r="L271" s="216"/>
      <c r="M271" s="217"/>
      <c r="N271" s="218"/>
      <c r="O271" s="218"/>
      <c r="P271" s="219">
        <f>SUM(P272:P294)</f>
        <v>0</v>
      </c>
      <c r="Q271" s="218"/>
      <c r="R271" s="219">
        <f>SUM(R272:R294)</f>
        <v>20.574668548000002</v>
      </c>
      <c r="S271" s="218"/>
      <c r="T271" s="220">
        <f>SUM(T272:T294)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1" t="s">
        <v>86</v>
      </c>
      <c r="AT271" s="222" t="s">
        <v>78</v>
      </c>
      <c r="AU271" s="222" t="s">
        <v>86</v>
      </c>
      <c r="AY271" s="221" t="s">
        <v>160</v>
      </c>
      <c r="BK271" s="223">
        <f>SUM(BK272:BK294)</f>
        <v>0</v>
      </c>
    </row>
    <row r="272" s="2" customFormat="1" ht="33" customHeight="1">
      <c r="A272" s="38"/>
      <c r="B272" s="39"/>
      <c r="C272" s="226" t="s">
        <v>257</v>
      </c>
      <c r="D272" s="226" t="s">
        <v>162</v>
      </c>
      <c r="E272" s="227" t="s">
        <v>317</v>
      </c>
      <c r="F272" s="228" t="s">
        <v>318</v>
      </c>
      <c r="G272" s="229" t="s">
        <v>319</v>
      </c>
      <c r="H272" s="230">
        <v>2</v>
      </c>
      <c r="I272" s="231"/>
      <c r="J272" s="232">
        <f>ROUND(I272*H272,2)</f>
        <v>0</v>
      </c>
      <c r="K272" s="228" t="s">
        <v>166</v>
      </c>
      <c r="L272" s="44"/>
      <c r="M272" s="233" t="s">
        <v>1</v>
      </c>
      <c r="N272" s="234" t="s">
        <v>44</v>
      </c>
      <c r="O272" s="91"/>
      <c r="P272" s="235">
        <f>O272*H272</f>
        <v>0</v>
      </c>
      <c r="Q272" s="235">
        <v>0.012619999999999999</v>
      </c>
      <c r="R272" s="235">
        <f>Q272*H272</f>
        <v>0.025239999999999999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167</v>
      </c>
      <c r="AT272" s="237" t="s">
        <v>162</v>
      </c>
      <c r="AU272" s="237" t="s">
        <v>88</v>
      </c>
      <c r="AY272" s="17" t="s">
        <v>160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86</v>
      </c>
      <c r="BK272" s="238">
        <f>ROUND(I272*H272,2)</f>
        <v>0</v>
      </c>
      <c r="BL272" s="17" t="s">
        <v>167</v>
      </c>
      <c r="BM272" s="237" t="s">
        <v>320</v>
      </c>
    </row>
    <row r="273" s="13" customFormat="1">
      <c r="A273" s="13"/>
      <c r="B273" s="239"/>
      <c r="C273" s="240"/>
      <c r="D273" s="241" t="s">
        <v>168</v>
      </c>
      <c r="E273" s="242" t="s">
        <v>1</v>
      </c>
      <c r="F273" s="243" t="s">
        <v>321</v>
      </c>
      <c r="G273" s="240"/>
      <c r="H273" s="242" t="s">
        <v>1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168</v>
      </c>
      <c r="AU273" s="249" t="s">
        <v>88</v>
      </c>
      <c r="AV273" s="13" t="s">
        <v>86</v>
      </c>
      <c r="AW273" s="13" t="s">
        <v>35</v>
      </c>
      <c r="AX273" s="13" t="s">
        <v>79</v>
      </c>
      <c r="AY273" s="249" t="s">
        <v>160</v>
      </c>
    </row>
    <row r="274" s="14" customFormat="1">
      <c r="A274" s="14"/>
      <c r="B274" s="250"/>
      <c r="C274" s="251"/>
      <c r="D274" s="241" t="s">
        <v>168</v>
      </c>
      <c r="E274" s="252" t="s">
        <v>1</v>
      </c>
      <c r="F274" s="253" t="s">
        <v>88</v>
      </c>
      <c r="G274" s="251"/>
      <c r="H274" s="254">
        <v>2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168</v>
      </c>
      <c r="AU274" s="260" t="s">
        <v>88</v>
      </c>
      <c r="AV274" s="14" t="s">
        <v>88</v>
      </c>
      <c r="AW274" s="14" t="s">
        <v>35</v>
      </c>
      <c r="AX274" s="14" t="s">
        <v>79</v>
      </c>
      <c r="AY274" s="260" t="s">
        <v>160</v>
      </c>
    </row>
    <row r="275" s="15" customFormat="1">
      <c r="A275" s="15"/>
      <c r="B275" s="261"/>
      <c r="C275" s="262"/>
      <c r="D275" s="241" t="s">
        <v>168</v>
      </c>
      <c r="E275" s="263" t="s">
        <v>1</v>
      </c>
      <c r="F275" s="264" t="s">
        <v>173</v>
      </c>
      <c r="G275" s="262"/>
      <c r="H275" s="265">
        <v>2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1" t="s">
        <v>168</v>
      </c>
      <c r="AU275" s="271" t="s">
        <v>88</v>
      </c>
      <c r="AV275" s="15" t="s">
        <v>167</v>
      </c>
      <c r="AW275" s="15" t="s">
        <v>35</v>
      </c>
      <c r="AX275" s="15" t="s">
        <v>86</v>
      </c>
      <c r="AY275" s="271" t="s">
        <v>160</v>
      </c>
    </row>
    <row r="276" s="2" customFormat="1" ht="37.8" customHeight="1">
      <c r="A276" s="38"/>
      <c r="B276" s="39"/>
      <c r="C276" s="226" t="s">
        <v>322</v>
      </c>
      <c r="D276" s="226" t="s">
        <v>162</v>
      </c>
      <c r="E276" s="227" t="s">
        <v>323</v>
      </c>
      <c r="F276" s="228" t="s">
        <v>324</v>
      </c>
      <c r="G276" s="229" t="s">
        <v>165</v>
      </c>
      <c r="H276" s="230">
        <v>2.016</v>
      </c>
      <c r="I276" s="231"/>
      <c r="J276" s="232">
        <f>ROUND(I276*H276,2)</f>
        <v>0</v>
      </c>
      <c r="K276" s="228" t="s">
        <v>166</v>
      </c>
      <c r="L276" s="44"/>
      <c r="M276" s="233" t="s">
        <v>1</v>
      </c>
      <c r="N276" s="234" t="s">
        <v>44</v>
      </c>
      <c r="O276" s="91"/>
      <c r="P276" s="235">
        <f>O276*H276</f>
        <v>0</v>
      </c>
      <c r="Q276" s="235">
        <v>1.8775</v>
      </c>
      <c r="R276" s="235">
        <f>Q276*H276</f>
        <v>3.78504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167</v>
      </c>
      <c r="AT276" s="237" t="s">
        <v>162</v>
      </c>
      <c r="AU276" s="237" t="s">
        <v>88</v>
      </c>
      <c r="AY276" s="17" t="s">
        <v>160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86</v>
      </c>
      <c r="BK276" s="238">
        <f>ROUND(I276*H276,2)</f>
        <v>0</v>
      </c>
      <c r="BL276" s="17" t="s">
        <v>167</v>
      </c>
      <c r="BM276" s="237" t="s">
        <v>325</v>
      </c>
    </row>
    <row r="277" s="13" customFormat="1">
      <c r="A277" s="13"/>
      <c r="B277" s="239"/>
      <c r="C277" s="240"/>
      <c r="D277" s="241" t="s">
        <v>168</v>
      </c>
      <c r="E277" s="242" t="s">
        <v>1</v>
      </c>
      <c r="F277" s="243" t="s">
        <v>326</v>
      </c>
      <c r="G277" s="240"/>
      <c r="H277" s="242" t="s">
        <v>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168</v>
      </c>
      <c r="AU277" s="249" t="s">
        <v>88</v>
      </c>
      <c r="AV277" s="13" t="s">
        <v>86</v>
      </c>
      <c r="AW277" s="13" t="s">
        <v>35</v>
      </c>
      <c r="AX277" s="13" t="s">
        <v>79</v>
      </c>
      <c r="AY277" s="249" t="s">
        <v>160</v>
      </c>
    </row>
    <row r="278" s="14" customFormat="1">
      <c r="A278" s="14"/>
      <c r="B278" s="250"/>
      <c r="C278" s="251"/>
      <c r="D278" s="241" t="s">
        <v>168</v>
      </c>
      <c r="E278" s="252" t="s">
        <v>1</v>
      </c>
      <c r="F278" s="253" t="s">
        <v>327</v>
      </c>
      <c r="G278" s="251"/>
      <c r="H278" s="254">
        <v>2.016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168</v>
      </c>
      <c r="AU278" s="260" t="s">
        <v>88</v>
      </c>
      <c r="AV278" s="14" t="s">
        <v>88</v>
      </c>
      <c r="AW278" s="14" t="s">
        <v>35</v>
      </c>
      <c r="AX278" s="14" t="s">
        <v>79</v>
      </c>
      <c r="AY278" s="260" t="s">
        <v>160</v>
      </c>
    </row>
    <row r="279" s="15" customFormat="1">
      <c r="A279" s="15"/>
      <c r="B279" s="261"/>
      <c r="C279" s="262"/>
      <c r="D279" s="241" t="s">
        <v>168</v>
      </c>
      <c r="E279" s="263" t="s">
        <v>1</v>
      </c>
      <c r="F279" s="264" t="s">
        <v>173</v>
      </c>
      <c r="G279" s="262"/>
      <c r="H279" s="265">
        <v>2.016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1" t="s">
        <v>168</v>
      </c>
      <c r="AU279" s="271" t="s">
        <v>88</v>
      </c>
      <c r="AV279" s="15" t="s">
        <v>167</v>
      </c>
      <c r="AW279" s="15" t="s">
        <v>35</v>
      </c>
      <c r="AX279" s="15" t="s">
        <v>86</v>
      </c>
      <c r="AY279" s="271" t="s">
        <v>160</v>
      </c>
    </row>
    <row r="280" s="2" customFormat="1" ht="37.8" customHeight="1">
      <c r="A280" s="38"/>
      <c r="B280" s="39"/>
      <c r="C280" s="226" t="s">
        <v>262</v>
      </c>
      <c r="D280" s="226" t="s">
        <v>162</v>
      </c>
      <c r="E280" s="227" t="s">
        <v>328</v>
      </c>
      <c r="F280" s="228" t="s">
        <v>329</v>
      </c>
      <c r="G280" s="229" t="s">
        <v>242</v>
      </c>
      <c r="H280" s="230">
        <v>59.737000000000002</v>
      </c>
      <c r="I280" s="231"/>
      <c r="J280" s="232">
        <f>ROUND(I280*H280,2)</f>
        <v>0</v>
      </c>
      <c r="K280" s="228" t="s">
        <v>166</v>
      </c>
      <c r="L280" s="44"/>
      <c r="M280" s="233" t="s">
        <v>1</v>
      </c>
      <c r="N280" s="234" t="s">
        <v>44</v>
      </c>
      <c r="O280" s="91"/>
      <c r="P280" s="235">
        <f>O280*H280</f>
        <v>0</v>
      </c>
      <c r="Q280" s="235">
        <v>0.25933200000000001</v>
      </c>
      <c r="R280" s="235">
        <f>Q280*H280</f>
        <v>15.491715684000001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167</v>
      </c>
      <c r="AT280" s="237" t="s">
        <v>162</v>
      </c>
      <c r="AU280" s="237" t="s">
        <v>88</v>
      </c>
      <c r="AY280" s="17" t="s">
        <v>160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86</v>
      </c>
      <c r="BK280" s="238">
        <f>ROUND(I280*H280,2)</f>
        <v>0</v>
      </c>
      <c r="BL280" s="17" t="s">
        <v>167</v>
      </c>
      <c r="BM280" s="237" t="s">
        <v>330</v>
      </c>
    </row>
    <row r="281" s="13" customFormat="1">
      <c r="A281" s="13"/>
      <c r="B281" s="239"/>
      <c r="C281" s="240"/>
      <c r="D281" s="241" t="s">
        <v>168</v>
      </c>
      <c r="E281" s="242" t="s">
        <v>1</v>
      </c>
      <c r="F281" s="243" t="s">
        <v>331</v>
      </c>
      <c r="G281" s="240"/>
      <c r="H281" s="242" t="s">
        <v>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168</v>
      </c>
      <c r="AU281" s="249" t="s">
        <v>88</v>
      </c>
      <c r="AV281" s="13" t="s">
        <v>86</v>
      </c>
      <c r="AW281" s="13" t="s">
        <v>35</v>
      </c>
      <c r="AX281" s="13" t="s">
        <v>79</v>
      </c>
      <c r="AY281" s="249" t="s">
        <v>160</v>
      </c>
    </row>
    <row r="282" s="14" customFormat="1">
      <c r="A282" s="14"/>
      <c r="B282" s="250"/>
      <c r="C282" s="251"/>
      <c r="D282" s="241" t="s">
        <v>168</v>
      </c>
      <c r="E282" s="252" t="s">
        <v>1</v>
      </c>
      <c r="F282" s="253" t="s">
        <v>332</v>
      </c>
      <c r="G282" s="251"/>
      <c r="H282" s="254">
        <v>40.850000000000001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0" t="s">
        <v>168</v>
      </c>
      <c r="AU282" s="260" t="s">
        <v>88</v>
      </c>
      <c r="AV282" s="14" t="s">
        <v>88</v>
      </c>
      <c r="AW282" s="14" t="s">
        <v>35</v>
      </c>
      <c r="AX282" s="14" t="s">
        <v>79</v>
      </c>
      <c r="AY282" s="260" t="s">
        <v>160</v>
      </c>
    </row>
    <row r="283" s="14" customFormat="1">
      <c r="A283" s="14"/>
      <c r="B283" s="250"/>
      <c r="C283" s="251"/>
      <c r="D283" s="241" t="s">
        <v>168</v>
      </c>
      <c r="E283" s="252" t="s">
        <v>1</v>
      </c>
      <c r="F283" s="253" t="s">
        <v>333</v>
      </c>
      <c r="G283" s="251"/>
      <c r="H283" s="254">
        <v>-14.888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0" t="s">
        <v>168</v>
      </c>
      <c r="AU283" s="260" t="s">
        <v>88</v>
      </c>
      <c r="AV283" s="14" t="s">
        <v>88</v>
      </c>
      <c r="AW283" s="14" t="s">
        <v>35</v>
      </c>
      <c r="AX283" s="14" t="s">
        <v>79</v>
      </c>
      <c r="AY283" s="260" t="s">
        <v>160</v>
      </c>
    </row>
    <row r="284" s="13" customFormat="1">
      <c r="A284" s="13"/>
      <c r="B284" s="239"/>
      <c r="C284" s="240"/>
      <c r="D284" s="241" t="s">
        <v>168</v>
      </c>
      <c r="E284" s="242" t="s">
        <v>1</v>
      </c>
      <c r="F284" s="243" t="s">
        <v>334</v>
      </c>
      <c r="G284" s="240"/>
      <c r="H284" s="242" t="s">
        <v>1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168</v>
      </c>
      <c r="AU284" s="249" t="s">
        <v>88</v>
      </c>
      <c r="AV284" s="13" t="s">
        <v>86</v>
      </c>
      <c r="AW284" s="13" t="s">
        <v>35</v>
      </c>
      <c r="AX284" s="13" t="s">
        <v>79</v>
      </c>
      <c r="AY284" s="249" t="s">
        <v>160</v>
      </c>
    </row>
    <row r="285" s="14" customFormat="1">
      <c r="A285" s="14"/>
      <c r="B285" s="250"/>
      <c r="C285" s="251"/>
      <c r="D285" s="241" t="s">
        <v>168</v>
      </c>
      <c r="E285" s="252" t="s">
        <v>1</v>
      </c>
      <c r="F285" s="253" t="s">
        <v>335</v>
      </c>
      <c r="G285" s="251"/>
      <c r="H285" s="254">
        <v>33.774999999999999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0" t="s">
        <v>168</v>
      </c>
      <c r="AU285" s="260" t="s">
        <v>88</v>
      </c>
      <c r="AV285" s="14" t="s">
        <v>88</v>
      </c>
      <c r="AW285" s="14" t="s">
        <v>35</v>
      </c>
      <c r="AX285" s="14" t="s">
        <v>79</v>
      </c>
      <c r="AY285" s="260" t="s">
        <v>160</v>
      </c>
    </row>
    <row r="286" s="15" customFormat="1">
      <c r="A286" s="15"/>
      <c r="B286" s="261"/>
      <c r="C286" s="262"/>
      <c r="D286" s="241" t="s">
        <v>168</v>
      </c>
      <c r="E286" s="263" t="s">
        <v>1</v>
      </c>
      <c r="F286" s="264" t="s">
        <v>173</v>
      </c>
      <c r="G286" s="262"/>
      <c r="H286" s="265">
        <v>59.737000000000002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1" t="s">
        <v>168</v>
      </c>
      <c r="AU286" s="271" t="s">
        <v>88</v>
      </c>
      <c r="AV286" s="15" t="s">
        <v>167</v>
      </c>
      <c r="AW286" s="15" t="s">
        <v>35</v>
      </c>
      <c r="AX286" s="15" t="s">
        <v>86</v>
      </c>
      <c r="AY286" s="271" t="s">
        <v>160</v>
      </c>
    </row>
    <row r="287" s="2" customFormat="1" ht="37.8" customHeight="1">
      <c r="A287" s="38"/>
      <c r="B287" s="39"/>
      <c r="C287" s="226" t="s">
        <v>336</v>
      </c>
      <c r="D287" s="226" t="s">
        <v>162</v>
      </c>
      <c r="E287" s="227" t="s">
        <v>337</v>
      </c>
      <c r="F287" s="228" t="s">
        <v>338</v>
      </c>
      <c r="G287" s="229" t="s">
        <v>319</v>
      </c>
      <c r="H287" s="230">
        <v>3</v>
      </c>
      <c r="I287" s="231"/>
      <c r="J287" s="232">
        <f>ROUND(I287*H287,2)</f>
        <v>0</v>
      </c>
      <c r="K287" s="228" t="s">
        <v>166</v>
      </c>
      <c r="L287" s="44"/>
      <c r="M287" s="233" t="s">
        <v>1</v>
      </c>
      <c r="N287" s="234" t="s">
        <v>44</v>
      </c>
      <c r="O287" s="91"/>
      <c r="P287" s="235">
        <f>O287*H287</f>
        <v>0</v>
      </c>
      <c r="Q287" s="235">
        <v>0.054547999999999999</v>
      </c>
      <c r="R287" s="235">
        <f>Q287*H287</f>
        <v>0.16364400000000001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167</v>
      </c>
      <c r="AT287" s="237" t="s">
        <v>162</v>
      </c>
      <c r="AU287" s="237" t="s">
        <v>88</v>
      </c>
      <c r="AY287" s="17" t="s">
        <v>160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86</v>
      </c>
      <c r="BK287" s="238">
        <f>ROUND(I287*H287,2)</f>
        <v>0</v>
      </c>
      <c r="BL287" s="17" t="s">
        <v>167</v>
      </c>
      <c r="BM287" s="237" t="s">
        <v>339</v>
      </c>
    </row>
    <row r="288" s="13" customFormat="1">
      <c r="A288" s="13"/>
      <c r="B288" s="239"/>
      <c r="C288" s="240"/>
      <c r="D288" s="241" t="s">
        <v>168</v>
      </c>
      <c r="E288" s="242" t="s">
        <v>1</v>
      </c>
      <c r="F288" s="243" t="s">
        <v>340</v>
      </c>
      <c r="G288" s="240"/>
      <c r="H288" s="242" t="s">
        <v>1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168</v>
      </c>
      <c r="AU288" s="249" t="s">
        <v>88</v>
      </c>
      <c r="AV288" s="13" t="s">
        <v>86</v>
      </c>
      <c r="AW288" s="13" t="s">
        <v>35</v>
      </c>
      <c r="AX288" s="13" t="s">
        <v>79</v>
      </c>
      <c r="AY288" s="249" t="s">
        <v>160</v>
      </c>
    </row>
    <row r="289" s="14" customFormat="1">
      <c r="A289" s="14"/>
      <c r="B289" s="250"/>
      <c r="C289" s="251"/>
      <c r="D289" s="241" t="s">
        <v>168</v>
      </c>
      <c r="E289" s="252" t="s">
        <v>1</v>
      </c>
      <c r="F289" s="253" t="s">
        <v>178</v>
      </c>
      <c r="G289" s="251"/>
      <c r="H289" s="254">
        <v>3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0" t="s">
        <v>168</v>
      </c>
      <c r="AU289" s="260" t="s">
        <v>88</v>
      </c>
      <c r="AV289" s="14" t="s">
        <v>88</v>
      </c>
      <c r="AW289" s="14" t="s">
        <v>35</v>
      </c>
      <c r="AX289" s="14" t="s">
        <v>79</v>
      </c>
      <c r="AY289" s="260" t="s">
        <v>160</v>
      </c>
    </row>
    <row r="290" s="15" customFormat="1">
      <c r="A290" s="15"/>
      <c r="B290" s="261"/>
      <c r="C290" s="262"/>
      <c r="D290" s="241" t="s">
        <v>168</v>
      </c>
      <c r="E290" s="263" t="s">
        <v>1</v>
      </c>
      <c r="F290" s="264" t="s">
        <v>173</v>
      </c>
      <c r="G290" s="262"/>
      <c r="H290" s="265">
        <v>3</v>
      </c>
      <c r="I290" s="266"/>
      <c r="J290" s="262"/>
      <c r="K290" s="262"/>
      <c r="L290" s="267"/>
      <c r="M290" s="268"/>
      <c r="N290" s="269"/>
      <c r="O290" s="269"/>
      <c r="P290" s="269"/>
      <c r="Q290" s="269"/>
      <c r="R290" s="269"/>
      <c r="S290" s="269"/>
      <c r="T290" s="270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1" t="s">
        <v>168</v>
      </c>
      <c r="AU290" s="271" t="s">
        <v>88</v>
      </c>
      <c r="AV290" s="15" t="s">
        <v>167</v>
      </c>
      <c r="AW290" s="15" t="s">
        <v>35</v>
      </c>
      <c r="AX290" s="15" t="s">
        <v>86</v>
      </c>
      <c r="AY290" s="271" t="s">
        <v>160</v>
      </c>
    </row>
    <row r="291" s="2" customFormat="1" ht="37.8" customHeight="1">
      <c r="A291" s="38"/>
      <c r="B291" s="39"/>
      <c r="C291" s="226" t="s">
        <v>267</v>
      </c>
      <c r="D291" s="226" t="s">
        <v>162</v>
      </c>
      <c r="E291" s="227" t="s">
        <v>341</v>
      </c>
      <c r="F291" s="228" t="s">
        <v>342</v>
      </c>
      <c r="G291" s="229" t="s">
        <v>242</v>
      </c>
      <c r="H291" s="230">
        <v>10.618</v>
      </c>
      <c r="I291" s="231"/>
      <c r="J291" s="232">
        <f>ROUND(I291*H291,2)</f>
        <v>0</v>
      </c>
      <c r="K291" s="228" t="s">
        <v>166</v>
      </c>
      <c r="L291" s="44"/>
      <c r="M291" s="233" t="s">
        <v>1</v>
      </c>
      <c r="N291" s="234" t="s">
        <v>44</v>
      </c>
      <c r="O291" s="91"/>
      <c r="P291" s="235">
        <f>O291*H291</f>
        <v>0</v>
      </c>
      <c r="Q291" s="235">
        <v>0.104448</v>
      </c>
      <c r="R291" s="235">
        <f>Q291*H291</f>
        <v>1.1090288640000001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167</v>
      </c>
      <c r="AT291" s="237" t="s">
        <v>162</v>
      </c>
      <c r="AU291" s="237" t="s">
        <v>88</v>
      </c>
      <c r="AY291" s="17" t="s">
        <v>160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86</v>
      </c>
      <c r="BK291" s="238">
        <f>ROUND(I291*H291,2)</f>
        <v>0</v>
      </c>
      <c r="BL291" s="17" t="s">
        <v>167</v>
      </c>
      <c r="BM291" s="237" t="s">
        <v>343</v>
      </c>
    </row>
    <row r="292" s="13" customFormat="1">
      <c r="A292" s="13"/>
      <c r="B292" s="239"/>
      <c r="C292" s="240"/>
      <c r="D292" s="241" t="s">
        <v>168</v>
      </c>
      <c r="E292" s="242" t="s">
        <v>1</v>
      </c>
      <c r="F292" s="243" t="s">
        <v>344</v>
      </c>
      <c r="G292" s="240"/>
      <c r="H292" s="242" t="s">
        <v>1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168</v>
      </c>
      <c r="AU292" s="249" t="s">
        <v>88</v>
      </c>
      <c r="AV292" s="13" t="s">
        <v>86</v>
      </c>
      <c r="AW292" s="13" t="s">
        <v>35</v>
      </c>
      <c r="AX292" s="13" t="s">
        <v>79</v>
      </c>
      <c r="AY292" s="249" t="s">
        <v>160</v>
      </c>
    </row>
    <row r="293" s="14" customFormat="1">
      <c r="A293" s="14"/>
      <c r="B293" s="250"/>
      <c r="C293" s="251"/>
      <c r="D293" s="241" t="s">
        <v>168</v>
      </c>
      <c r="E293" s="252" t="s">
        <v>1</v>
      </c>
      <c r="F293" s="253" t="s">
        <v>345</v>
      </c>
      <c r="G293" s="251"/>
      <c r="H293" s="254">
        <v>10.618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0" t="s">
        <v>168</v>
      </c>
      <c r="AU293" s="260" t="s">
        <v>88</v>
      </c>
      <c r="AV293" s="14" t="s">
        <v>88</v>
      </c>
      <c r="AW293" s="14" t="s">
        <v>35</v>
      </c>
      <c r="AX293" s="14" t="s">
        <v>79</v>
      </c>
      <c r="AY293" s="260" t="s">
        <v>160</v>
      </c>
    </row>
    <row r="294" s="15" customFormat="1">
      <c r="A294" s="15"/>
      <c r="B294" s="261"/>
      <c r="C294" s="262"/>
      <c r="D294" s="241" t="s">
        <v>168</v>
      </c>
      <c r="E294" s="263" t="s">
        <v>1</v>
      </c>
      <c r="F294" s="264" t="s">
        <v>173</v>
      </c>
      <c r="G294" s="262"/>
      <c r="H294" s="265">
        <v>10.618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1" t="s">
        <v>168</v>
      </c>
      <c r="AU294" s="271" t="s">
        <v>88</v>
      </c>
      <c r="AV294" s="15" t="s">
        <v>167</v>
      </c>
      <c r="AW294" s="15" t="s">
        <v>35</v>
      </c>
      <c r="AX294" s="15" t="s">
        <v>86</v>
      </c>
      <c r="AY294" s="271" t="s">
        <v>160</v>
      </c>
    </row>
    <row r="295" s="12" customFormat="1" ht="22.8" customHeight="1">
      <c r="A295" s="12"/>
      <c r="B295" s="210"/>
      <c r="C295" s="211"/>
      <c r="D295" s="212" t="s">
        <v>78</v>
      </c>
      <c r="E295" s="224" t="s">
        <v>167</v>
      </c>
      <c r="F295" s="224" t="s">
        <v>346</v>
      </c>
      <c r="G295" s="211"/>
      <c r="H295" s="211"/>
      <c r="I295" s="214"/>
      <c r="J295" s="225">
        <f>BK295</f>
        <v>0</v>
      </c>
      <c r="K295" s="211"/>
      <c r="L295" s="216"/>
      <c r="M295" s="217"/>
      <c r="N295" s="218"/>
      <c r="O295" s="218"/>
      <c r="P295" s="219">
        <f>SUM(P296:P316)</f>
        <v>0</v>
      </c>
      <c r="Q295" s="218"/>
      <c r="R295" s="219">
        <f>SUM(R296:R316)</f>
        <v>5.7906566962400001</v>
      </c>
      <c r="S295" s="218"/>
      <c r="T295" s="220">
        <f>SUM(T296:T316)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1" t="s">
        <v>86</v>
      </c>
      <c r="AT295" s="222" t="s">
        <v>78</v>
      </c>
      <c r="AU295" s="222" t="s">
        <v>86</v>
      </c>
      <c r="AY295" s="221" t="s">
        <v>160</v>
      </c>
      <c r="BK295" s="223">
        <f>SUM(BK296:BK316)</f>
        <v>0</v>
      </c>
    </row>
    <row r="296" s="2" customFormat="1" ht="24.15" customHeight="1">
      <c r="A296" s="38"/>
      <c r="B296" s="39"/>
      <c r="C296" s="226" t="s">
        <v>347</v>
      </c>
      <c r="D296" s="226" t="s">
        <v>162</v>
      </c>
      <c r="E296" s="227" t="s">
        <v>348</v>
      </c>
      <c r="F296" s="228" t="s">
        <v>349</v>
      </c>
      <c r="G296" s="229" t="s">
        <v>165</v>
      </c>
      <c r="H296" s="230">
        <v>2.2639999999999998</v>
      </c>
      <c r="I296" s="231"/>
      <c r="J296" s="232">
        <f>ROUND(I296*H296,2)</f>
        <v>0</v>
      </c>
      <c r="K296" s="228" t="s">
        <v>166</v>
      </c>
      <c r="L296" s="44"/>
      <c r="M296" s="233" t="s">
        <v>1</v>
      </c>
      <c r="N296" s="234" t="s">
        <v>44</v>
      </c>
      <c r="O296" s="91"/>
      <c r="P296" s="235">
        <f>O296*H296</f>
        <v>0</v>
      </c>
      <c r="Q296" s="235">
        <v>2.453395</v>
      </c>
      <c r="R296" s="235">
        <f>Q296*H296</f>
        <v>5.5544862799999999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167</v>
      </c>
      <c r="AT296" s="237" t="s">
        <v>162</v>
      </c>
      <c r="AU296" s="237" t="s">
        <v>88</v>
      </c>
      <c r="AY296" s="17" t="s">
        <v>160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86</v>
      </c>
      <c r="BK296" s="238">
        <f>ROUND(I296*H296,2)</f>
        <v>0</v>
      </c>
      <c r="BL296" s="17" t="s">
        <v>167</v>
      </c>
      <c r="BM296" s="237" t="s">
        <v>350</v>
      </c>
    </row>
    <row r="297" s="13" customFormat="1">
      <c r="A297" s="13"/>
      <c r="B297" s="239"/>
      <c r="C297" s="240"/>
      <c r="D297" s="241" t="s">
        <v>168</v>
      </c>
      <c r="E297" s="242" t="s">
        <v>1</v>
      </c>
      <c r="F297" s="243" t="s">
        <v>351</v>
      </c>
      <c r="G297" s="240"/>
      <c r="H297" s="242" t="s">
        <v>1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168</v>
      </c>
      <c r="AU297" s="249" t="s">
        <v>88</v>
      </c>
      <c r="AV297" s="13" t="s">
        <v>86</v>
      </c>
      <c r="AW297" s="13" t="s">
        <v>35</v>
      </c>
      <c r="AX297" s="13" t="s">
        <v>79</v>
      </c>
      <c r="AY297" s="249" t="s">
        <v>160</v>
      </c>
    </row>
    <row r="298" s="14" customFormat="1">
      <c r="A298" s="14"/>
      <c r="B298" s="250"/>
      <c r="C298" s="251"/>
      <c r="D298" s="241" t="s">
        <v>168</v>
      </c>
      <c r="E298" s="252" t="s">
        <v>1</v>
      </c>
      <c r="F298" s="253" t="s">
        <v>352</v>
      </c>
      <c r="G298" s="251"/>
      <c r="H298" s="254">
        <v>0.92800000000000005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168</v>
      </c>
      <c r="AU298" s="260" t="s">
        <v>88</v>
      </c>
      <c r="AV298" s="14" t="s">
        <v>88</v>
      </c>
      <c r="AW298" s="14" t="s">
        <v>35</v>
      </c>
      <c r="AX298" s="14" t="s">
        <v>79</v>
      </c>
      <c r="AY298" s="260" t="s">
        <v>160</v>
      </c>
    </row>
    <row r="299" s="13" customFormat="1">
      <c r="A299" s="13"/>
      <c r="B299" s="239"/>
      <c r="C299" s="240"/>
      <c r="D299" s="241" t="s">
        <v>168</v>
      </c>
      <c r="E299" s="242" t="s">
        <v>1</v>
      </c>
      <c r="F299" s="243" t="s">
        <v>353</v>
      </c>
      <c r="G299" s="240"/>
      <c r="H299" s="242" t="s">
        <v>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168</v>
      </c>
      <c r="AU299" s="249" t="s">
        <v>88</v>
      </c>
      <c r="AV299" s="13" t="s">
        <v>86</v>
      </c>
      <c r="AW299" s="13" t="s">
        <v>35</v>
      </c>
      <c r="AX299" s="13" t="s">
        <v>79</v>
      </c>
      <c r="AY299" s="249" t="s">
        <v>160</v>
      </c>
    </row>
    <row r="300" s="14" customFormat="1">
      <c r="A300" s="14"/>
      <c r="B300" s="250"/>
      <c r="C300" s="251"/>
      <c r="D300" s="241" t="s">
        <v>168</v>
      </c>
      <c r="E300" s="252" t="s">
        <v>1</v>
      </c>
      <c r="F300" s="253" t="s">
        <v>354</v>
      </c>
      <c r="G300" s="251"/>
      <c r="H300" s="254">
        <v>1.3360000000000001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168</v>
      </c>
      <c r="AU300" s="260" t="s">
        <v>88</v>
      </c>
      <c r="AV300" s="14" t="s">
        <v>88</v>
      </c>
      <c r="AW300" s="14" t="s">
        <v>35</v>
      </c>
      <c r="AX300" s="14" t="s">
        <v>79</v>
      </c>
      <c r="AY300" s="260" t="s">
        <v>160</v>
      </c>
    </row>
    <row r="301" s="15" customFormat="1">
      <c r="A301" s="15"/>
      <c r="B301" s="261"/>
      <c r="C301" s="262"/>
      <c r="D301" s="241" t="s">
        <v>168</v>
      </c>
      <c r="E301" s="263" t="s">
        <v>1</v>
      </c>
      <c r="F301" s="264" t="s">
        <v>173</v>
      </c>
      <c r="G301" s="262"/>
      <c r="H301" s="265">
        <v>2.2640000000000002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1" t="s">
        <v>168</v>
      </c>
      <c r="AU301" s="271" t="s">
        <v>88</v>
      </c>
      <c r="AV301" s="15" t="s">
        <v>167</v>
      </c>
      <c r="AW301" s="15" t="s">
        <v>35</v>
      </c>
      <c r="AX301" s="15" t="s">
        <v>86</v>
      </c>
      <c r="AY301" s="271" t="s">
        <v>160</v>
      </c>
    </row>
    <row r="302" s="2" customFormat="1" ht="24.15" customHeight="1">
      <c r="A302" s="38"/>
      <c r="B302" s="39"/>
      <c r="C302" s="226" t="s">
        <v>271</v>
      </c>
      <c r="D302" s="226" t="s">
        <v>162</v>
      </c>
      <c r="E302" s="227" t="s">
        <v>355</v>
      </c>
      <c r="F302" s="228" t="s">
        <v>356</v>
      </c>
      <c r="G302" s="229" t="s">
        <v>242</v>
      </c>
      <c r="H302" s="230">
        <v>14.85</v>
      </c>
      <c r="I302" s="231"/>
      <c r="J302" s="232">
        <f>ROUND(I302*H302,2)</f>
        <v>0</v>
      </c>
      <c r="K302" s="228" t="s">
        <v>166</v>
      </c>
      <c r="L302" s="44"/>
      <c r="M302" s="233" t="s">
        <v>1</v>
      </c>
      <c r="N302" s="234" t="s">
        <v>44</v>
      </c>
      <c r="O302" s="91"/>
      <c r="P302" s="235">
        <f>O302*H302</f>
        <v>0</v>
      </c>
      <c r="Q302" s="235">
        <v>0.0057646399999999997</v>
      </c>
      <c r="R302" s="235">
        <f>Q302*H302</f>
        <v>0.085604903999999996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167</v>
      </c>
      <c r="AT302" s="237" t="s">
        <v>162</v>
      </c>
      <c r="AU302" s="237" t="s">
        <v>88</v>
      </c>
      <c r="AY302" s="17" t="s">
        <v>160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86</v>
      </c>
      <c r="BK302" s="238">
        <f>ROUND(I302*H302,2)</f>
        <v>0</v>
      </c>
      <c r="BL302" s="17" t="s">
        <v>167</v>
      </c>
      <c r="BM302" s="237" t="s">
        <v>357</v>
      </c>
    </row>
    <row r="303" s="13" customFormat="1">
      <c r="A303" s="13"/>
      <c r="B303" s="239"/>
      <c r="C303" s="240"/>
      <c r="D303" s="241" t="s">
        <v>168</v>
      </c>
      <c r="E303" s="242" t="s">
        <v>1</v>
      </c>
      <c r="F303" s="243" t="s">
        <v>351</v>
      </c>
      <c r="G303" s="240"/>
      <c r="H303" s="242" t="s">
        <v>1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168</v>
      </c>
      <c r="AU303" s="249" t="s">
        <v>88</v>
      </c>
      <c r="AV303" s="13" t="s">
        <v>86</v>
      </c>
      <c r="AW303" s="13" t="s">
        <v>35</v>
      </c>
      <c r="AX303" s="13" t="s">
        <v>79</v>
      </c>
      <c r="AY303" s="249" t="s">
        <v>160</v>
      </c>
    </row>
    <row r="304" s="14" customFormat="1">
      <c r="A304" s="14"/>
      <c r="B304" s="250"/>
      <c r="C304" s="251"/>
      <c r="D304" s="241" t="s">
        <v>168</v>
      </c>
      <c r="E304" s="252" t="s">
        <v>1</v>
      </c>
      <c r="F304" s="253" t="s">
        <v>358</v>
      </c>
      <c r="G304" s="251"/>
      <c r="H304" s="254">
        <v>8.1699999999999999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0" t="s">
        <v>168</v>
      </c>
      <c r="AU304" s="260" t="s">
        <v>88</v>
      </c>
      <c r="AV304" s="14" t="s">
        <v>88</v>
      </c>
      <c r="AW304" s="14" t="s">
        <v>35</v>
      </c>
      <c r="AX304" s="14" t="s">
        <v>79</v>
      </c>
      <c r="AY304" s="260" t="s">
        <v>160</v>
      </c>
    </row>
    <row r="305" s="13" customFormat="1">
      <c r="A305" s="13"/>
      <c r="B305" s="239"/>
      <c r="C305" s="240"/>
      <c r="D305" s="241" t="s">
        <v>168</v>
      </c>
      <c r="E305" s="242" t="s">
        <v>1</v>
      </c>
      <c r="F305" s="243" t="s">
        <v>353</v>
      </c>
      <c r="G305" s="240"/>
      <c r="H305" s="242" t="s">
        <v>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168</v>
      </c>
      <c r="AU305" s="249" t="s">
        <v>88</v>
      </c>
      <c r="AV305" s="13" t="s">
        <v>86</v>
      </c>
      <c r="AW305" s="13" t="s">
        <v>35</v>
      </c>
      <c r="AX305" s="13" t="s">
        <v>79</v>
      </c>
      <c r="AY305" s="249" t="s">
        <v>160</v>
      </c>
    </row>
    <row r="306" s="14" customFormat="1">
      <c r="A306" s="14"/>
      <c r="B306" s="250"/>
      <c r="C306" s="251"/>
      <c r="D306" s="241" t="s">
        <v>168</v>
      </c>
      <c r="E306" s="252" t="s">
        <v>1</v>
      </c>
      <c r="F306" s="253" t="s">
        <v>359</v>
      </c>
      <c r="G306" s="251"/>
      <c r="H306" s="254">
        <v>6.6799999999999997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0" t="s">
        <v>168</v>
      </c>
      <c r="AU306" s="260" t="s">
        <v>88</v>
      </c>
      <c r="AV306" s="14" t="s">
        <v>88</v>
      </c>
      <c r="AW306" s="14" t="s">
        <v>35</v>
      </c>
      <c r="AX306" s="14" t="s">
        <v>79</v>
      </c>
      <c r="AY306" s="260" t="s">
        <v>160</v>
      </c>
    </row>
    <row r="307" s="15" customFormat="1">
      <c r="A307" s="15"/>
      <c r="B307" s="261"/>
      <c r="C307" s="262"/>
      <c r="D307" s="241" t="s">
        <v>168</v>
      </c>
      <c r="E307" s="263" t="s">
        <v>1</v>
      </c>
      <c r="F307" s="264" t="s">
        <v>173</v>
      </c>
      <c r="G307" s="262"/>
      <c r="H307" s="265">
        <v>14.85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1" t="s">
        <v>168</v>
      </c>
      <c r="AU307" s="271" t="s">
        <v>88</v>
      </c>
      <c r="AV307" s="15" t="s">
        <v>167</v>
      </c>
      <c r="AW307" s="15" t="s">
        <v>35</v>
      </c>
      <c r="AX307" s="15" t="s">
        <v>86</v>
      </c>
      <c r="AY307" s="271" t="s">
        <v>160</v>
      </c>
    </row>
    <row r="308" s="2" customFormat="1" ht="24.15" customHeight="1">
      <c r="A308" s="38"/>
      <c r="B308" s="39"/>
      <c r="C308" s="226" t="s">
        <v>360</v>
      </c>
      <c r="D308" s="226" t="s">
        <v>162</v>
      </c>
      <c r="E308" s="227" t="s">
        <v>361</v>
      </c>
      <c r="F308" s="228" t="s">
        <v>362</v>
      </c>
      <c r="G308" s="229" t="s">
        <v>242</v>
      </c>
      <c r="H308" s="230">
        <v>14.85</v>
      </c>
      <c r="I308" s="231"/>
      <c r="J308" s="232">
        <f>ROUND(I308*H308,2)</f>
        <v>0</v>
      </c>
      <c r="K308" s="228" t="s">
        <v>166</v>
      </c>
      <c r="L308" s="44"/>
      <c r="M308" s="233" t="s">
        <v>1</v>
      </c>
      <c r="N308" s="234" t="s">
        <v>44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167</v>
      </c>
      <c r="AT308" s="237" t="s">
        <v>162</v>
      </c>
      <c r="AU308" s="237" t="s">
        <v>88</v>
      </c>
      <c r="AY308" s="17" t="s">
        <v>160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86</v>
      </c>
      <c r="BK308" s="238">
        <f>ROUND(I308*H308,2)</f>
        <v>0</v>
      </c>
      <c r="BL308" s="17" t="s">
        <v>167</v>
      </c>
      <c r="BM308" s="237" t="s">
        <v>363</v>
      </c>
    </row>
    <row r="309" s="2" customFormat="1" ht="24.15" customHeight="1">
      <c r="A309" s="38"/>
      <c r="B309" s="39"/>
      <c r="C309" s="226" t="s">
        <v>278</v>
      </c>
      <c r="D309" s="226" t="s">
        <v>162</v>
      </c>
      <c r="E309" s="227" t="s">
        <v>364</v>
      </c>
      <c r="F309" s="228" t="s">
        <v>365</v>
      </c>
      <c r="G309" s="229" t="s">
        <v>219</v>
      </c>
      <c r="H309" s="230">
        <v>0.14299999999999999</v>
      </c>
      <c r="I309" s="231"/>
      <c r="J309" s="232">
        <f>ROUND(I309*H309,2)</f>
        <v>0</v>
      </c>
      <c r="K309" s="228" t="s">
        <v>166</v>
      </c>
      <c r="L309" s="44"/>
      <c r="M309" s="233" t="s">
        <v>1</v>
      </c>
      <c r="N309" s="234" t="s">
        <v>44</v>
      </c>
      <c r="O309" s="91"/>
      <c r="P309" s="235">
        <f>O309*H309</f>
        <v>0</v>
      </c>
      <c r="Q309" s="235">
        <v>1.0529056800000001</v>
      </c>
      <c r="R309" s="235">
        <f>Q309*H309</f>
        <v>0.15056551224000001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167</v>
      </c>
      <c r="AT309" s="237" t="s">
        <v>162</v>
      </c>
      <c r="AU309" s="237" t="s">
        <v>88</v>
      </c>
      <c r="AY309" s="17" t="s">
        <v>160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86</v>
      </c>
      <c r="BK309" s="238">
        <f>ROUND(I309*H309,2)</f>
        <v>0</v>
      </c>
      <c r="BL309" s="17" t="s">
        <v>167</v>
      </c>
      <c r="BM309" s="237" t="s">
        <v>366</v>
      </c>
    </row>
    <row r="310" s="13" customFormat="1">
      <c r="A310" s="13"/>
      <c r="B310" s="239"/>
      <c r="C310" s="240"/>
      <c r="D310" s="241" t="s">
        <v>168</v>
      </c>
      <c r="E310" s="242" t="s">
        <v>1</v>
      </c>
      <c r="F310" s="243" t="s">
        <v>351</v>
      </c>
      <c r="G310" s="240"/>
      <c r="H310" s="242" t="s">
        <v>1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168</v>
      </c>
      <c r="AU310" s="249" t="s">
        <v>88</v>
      </c>
      <c r="AV310" s="13" t="s">
        <v>86</v>
      </c>
      <c r="AW310" s="13" t="s">
        <v>35</v>
      </c>
      <c r="AX310" s="13" t="s">
        <v>79</v>
      </c>
      <c r="AY310" s="249" t="s">
        <v>160</v>
      </c>
    </row>
    <row r="311" s="13" customFormat="1">
      <c r="A311" s="13"/>
      <c r="B311" s="239"/>
      <c r="C311" s="240"/>
      <c r="D311" s="241" t="s">
        <v>168</v>
      </c>
      <c r="E311" s="242" t="s">
        <v>1</v>
      </c>
      <c r="F311" s="243" t="s">
        <v>367</v>
      </c>
      <c r="G311" s="240"/>
      <c r="H311" s="242" t="s">
        <v>1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168</v>
      </c>
      <c r="AU311" s="249" t="s">
        <v>88</v>
      </c>
      <c r="AV311" s="13" t="s">
        <v>86</v>
      </c>
      <c r="AW311" s="13" t="s">
        <v>35</v>
      </c>
      <c r="AX311" s="13" t="s">
        <v>79</v>
      </c>
      <c r="AY311" s="249" t="s">
        <v>160</v>
      </c>
    </row>
    <row r="312" s="14" customFormat="1">
      <c r="A312" s="14"/>
      <c r="B312" s="250"/>
      <c r="C312" s="251"/>
      <c r="D312" s="241" t="s">
        <v>168</v>
      </c>
      <c r="E312" s="252" t="s">
        <v>1</v>
      </c>
      <c r="F312" s="253" t="s">
        <v>368</v>
      </c>
      <c r="G312" s="251"/>
      <c r="H312" s="254">
        <v>0.076999999999999999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168</v>
      </c>
      <c r="AU312" s="260" t="s">
        <v>88</v>
      </c>
      <c r="AV312" s="14" t="s">
        <v>88</v>
      </c>
      <c r="AW312" s="14" t="s">
        <v>35</v>
      </c>
      <c r="AX312" s="14" t="s">
        <v>79</v>
      </c>
      <c r="AY312" s="260" t="s">
        <v>160</v>
      </c>
    </row>
    <row r="313" s="13" customFormat="1">
      <c r="A313" s="13"/>
      <c r="B313" s="239"/>
      <c r="C313" s="240"/>
      <c r="D313" s="241" t="s">
        <v>168</v>
      </c>
      <c r="E313" s="242" t="s">
        <v>1</v>
      </c>
      <c r="F313" s="243" t="s">
        <v>353</v>
      </c>
      <c r="G313" s="240"/>
      <c r="H313" s="242" t="s">
        <v>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168</v>
      </c>
      <c r="AU313" s="249" t="s">
        <v>88</v>
      </c>
      <c r="AV313" s="13" t="s">
        <v>86</v>
      </c>
      <c r="AW313" s="13" t="s">
        <v>35</v>
      </c>
      <c r="AX313" s="13" t="s">
        <v>79</v>
      </c>
      <c r="AY313" s="249" t="s">
        <v>160</v>
      </c>
    </row>
    <row r="314" s="13" customFormat="1">
      <c r="A314" s="13"/>
      <c r="B314" s="239"/>
      <c r="C314" s="240"/>
      <c r="D314" s="241" t="s">
        <v>168</v>
      </c>
      <c r="E314" s="242" t="s">
        <v>1</v>
      </c>
      <c r="F314" s="243" t="s">
        <v>367</v>
      </c>
      <c r="G314" s="240"/>
      <c r="H314" s="242" t="s">
        <v>1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168</v>
      </c>
      <c r="AU314" s="249" t="s">
        <v>88</v>
      </c>
      <c r="AV314" s="13" t="s">
        <v>86</v>
      </c>
      <c r="AW314" s="13" t="s">
        <v>35</v>
      </c>
      <c r="AX314" s="13" t="s">
        <v>79</v>
      </c>
      <c r="AY314" s="249" t="s">
        <v>160</v>
      </c>
    </row>
    <row r="315" s="14" customFormat="1">
      <c r="A315" s="14"/>
      <c r="B315" s="250"/>
      <c r="C315" s="251"/>
      <c r="D315" s="241" t="s">
        <v>168</v>
      </c>
      <c r="E315" s="252" t="s">
        <v>1</v>
      </c>
      <c r="F315" s="253" t="s">
        <v>369</v>
      </c>
      <c r="G315" s="251"/>
      <c r="H315" s="254">
        <v>0.066000000000000003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0" t="s">
        <v>168</v>
      </c>
      <c r="AU315" s="260" t="s">
        <v>88</v>
      </c>
      <c r="AV315" s="14" t="s">
        <v>88</v>
      </c>
      <c r="AW315" s="14" t="s">
        <v>35</v>
      </c>
      <c r="AX315" s="14" t="s">
        <v>79</v>
      </c>
      <c r="AY315" s="260" t="s">
        <v>160</v>
      </c>
    </row>
    <row r="316" s="15" customFormat="1">
      <c r="A316" s="15"/>
      <c r="B316" s="261"/>
      <c r="C316" s="262"/>
      <c r="D316" s="241" t="s">
        <v>168</v>
      </c>
      <c r="E316" s="263" t="s">
        <v>1</v>
      </c>
      <c r="F316" s="264" t="s">
        <v>173</v>
      </c>
      <c r="G316" s="262"/>
      <c r="H316" s="265">
        <v>0.14300000000000002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1" t="s">
        <v>168</v>
      </c>
      <c r="AU316" s="271" t="s">
        <v>88</v>
      </c>
      <c r="AV316" s="15" t="s">
        <v>167</v>
      </c>
      <c r="AW316" s="15" t="s">
        <v>35</v>
      </c>
      <c r="AX316" s="15" t="s">
        <v>86</v>
      </c>
      <c r="AY316" s="271" t="s">
        <v>160</v>
      </c>
    </row>
    <row r="317" s="12" customFormat="1" ht="22.8" customHeight="1">
      <c r="A317" s="12"/>
      <c r="B317" s="210"/>
      <c r="C317" s="211"/>
      <c r="D317" s="212" t="s">
        <v>78</v>
      </c>
      <c r="E317" s="224" t="s">
        <v>203</v>
      </c>
      <c r="F317" s="224" t="s">
        <v>370</v>
      </c>
      <c r="G317" s="211"/>
      <c r="H317" s="211"/>
      <c r="I317" s="214"/>
      <c r="J317" s="225">
        <f>BK317</f>
        <v>0</v>
      </c>
      <c r="K317" s="211"/>
      <c r="L317" s="216"/>
      <c r="M317" s="217"/>
      <c r="N317" s="218"/>
      <c r="O317" s="218"/>
      <c r="P317" s="219">
        <f>SUM(P318:P324)</f>
        <v>0</v>
      </c>
      <c r="Q317" s="218"/>
      <c r="R317" s="219">
        <f>SUM(R318:R324)</f>
        <v>3.3726800000000003</v>
      </c>
      <c r="S317" s="218"/>
      <c r="T317" s="220">
        <f>SUM(T318:T324)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21" t="s">
        <v>86</v>
      </c>
      <c r="AT317" s="222" t="s">
        <v>78</v>
      </c>
      <c r="AU317" s="222" t="s">
        <v>86</v>
      </c>
      <c r="AY317" s="221" t="s">
        <v>160</v>
      </c>
      <c r="BK317" s="223">
        <f>SUM(BK318:BK324)</f>
        <v>0</v>
      </c>
    </row>
    <row r="318" s="2" customFormat="1" ht="78" customHeight="1">
      <c r="A318" s="38"/>
      <c r="B318" s="39"/>
      <c r="C318" s="226" t="s">
        <v>371</v>
      </c>
      <c r="D318" s="226" t="s">
        <v>162</v>
      </c>
      <c r="E318" s="227" t="s">
        <v>372</v>
      </c>
      <c r="F318" s="228" t="s">
        <v>373</v>
      </c>
      <c r="G318" s="229" t="s">
        <v>242</v>
      </c>
      <c r="H318" s="230">
        <v>15.48</v>
      </c>
      <c r="I318" s="231"/>
      <c r="J318" s="232">
        <f>ROUND(I318*H318,2)</f>
        <v>0</v>
      </c>
      <c r="K318" s="228" t="s">
        <v>166</v>
      </c>
      <c r="L318" s="44"/>
      <c r="M318" s="233" t="s">
        <v>1</v>
      </c>
      <c r="N318" s="234" t="s">
        <v>44</v>
      </c>
      <c r="O318" s="91"/>
      <c r="P318" s="235">
        <f>O318*H318</f>
        <v>0</v>
      </c>
      <c r="Q318" s="235">
        <v>0.084250000000000005</v>
      </c>
      <c r="R318" s="235">
        <f>Q318*H318</f>
        <v>1.3041900000000002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167</v>
      </c>
      <c r="AT318" s="237" t="s">
        <v>162</v>
      </c>
      <c r="AU318" s="237" t="s">
        <v>88</v>
      </c>
      <c r="AY318" s="17" t="s">
        <v>160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86</v>
      </c>
      <c r="BK318" s="238">
        <f>ROUND(I318*H318,2)</f>
        <v>0</v>
      </c>
      <c r="BL318" s="17" t="s">
        <v>167</v>
      </c>
      <c r="BM318" s="237" t="s">
        <v>374</v>
      </c>
    </row>
    <row r="319" s="13" customFormat="1">
      <c r="A319" s="13"/>
      <c r="B319" s="239"/>
      <c r="C319" s="240"/>
      <c r="D319" s="241" t="s">
        <v>168</v>
      </c>
      <c r="E319" s="242" t="s">
        <v>1</v>
      </c>
      <c r="F319" s="243" t="s">
        <v>375</v>
      </c>
      <c r="G319" s="240"/>
      <c r="H319" s="242" t="s">
        <v>1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168</v>
      </c>
      <c r="AU319" s="249" t="s">
        <v>88</v>
      </c>
      <c r="AV319" s="13" t="s">
        <v>86</v>
      </c>
      <c r="AW319" s="13" t="s">
        <v>35</v>
      </c>
      <c r="AX319" s="13" t="s">
        <v>79</v>
      </c>
      <c r="AY319" s="249" t="s">
        <v>160</v>
      </c>
    </row>
    <row r="320" s="14" customFormat="1">
      <c r="A320" s="14"/>
      <c r="B320" s="250"/>
      <c r="C320" s="251"/>
      <c r="D320" s="241" t="s">
        <v>168</v>
      </c>
      <c r="E320" s="252" t="s">
        <v>1</v>
      </c>
      <c r="F320" s="253" t="s">
        <v>376</v>
      </c>
      <c r="G320" s="251"/>
      <c r="H320" s="254">
        <v>15.48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168</v>
      </c>
      <c r="AU320" s="260" t="s">
        <v>88</v>
      </c>
      <c r="AV320" s="14" t="s">
        <v>88</v>
      </c>
      <c r="AW320" s="14" t="s">
        <v>35</v>
      </c>
      <c r="AX320" s="14" t="s">
        <v>79</v>
      </c>
      <c r="AY320" s="260" t="s">
        <v>160</v>
      </c>
    </row>
    <row r="321" s="15" customFormat="1">
      <c r="A321" s="15"/>
      <c r="B321" s="261"/>
      <c r="C321" s="262"/>
      <c r="D321" s="241" t="s">
        <v>168</v>
      </c>
      <c r="E321" s="263" t="s">
        <v>1</v>
      </c>
      <c r="F321" s="264" t="s">
        <v>173</v>
      </c>
      <c r="G321" s="262"/>
      <c r="H321" s="265">
        <v>15.48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1" t="s">
        <v>168</v>
      </c>
      <c r="AU321" s="271" t="s">
        <v>88</v>
      </c>
      <c r="AV321" s="15" t="s">
        <v>167</v>
      </c>
      <c r="AW321" s="15" t="s">
        <v>35</v>
      </c>
      <c r="AX321" s="15" t="s">
        <v>86</v>
      </c>
      <c r="AY321" s="271" t="s">
        <v>160</v>
      </c>
    </row>
    <row r="322" s="2" customFormat="1" ht="21.75" customHeight="1">
      <c r="A322" s="38"/>
      <c r="B322" s="39"/>
      <c r="C322" s="272" t="s">
        <v>284</v>
      </c>
      <c r="D322" s="272" t="s">
        <v>216</v>
      </c>
      <c r="E322" s="273" t="s">
        <v>377</v>
      </c>
      <c r="F322" s="274" t="s">
        <v>378</v>
      </c>
      <c r="G322" s="275" t="s">
        <v>242</v>
      </c>
      <c r="H322" s="276">
        <v>15.789999999999999</v>
      </c>
      <c r="I322" s="277"/>
      <c r="J322" s="278">
        <f>ROUND(I322*H322,2)</f>
        <v>0</v>
      </c>
      <c r="K322" s="274" t="s">
        <v>166</v>
      </c>
      <c r="L322" s="279"/>
      <c r="M322" s="280" t="s">
        <v>1</v>
      </c>
      <c r="N322" s="281" t="s">
        <v>44</v>
      </c>
      <c r="O322" s="91"/>
      <c r="P322" s="235">
        <f>O322*H322</f>
        <v>0</v>
      </c>
      <c r="Q322" s="235">
        <v>0.13100000000000001</v>
      </c>
      <c r="R322" s="235">
        <f>Q322*H322</f>
        <v>2.0684900000000002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191</v>
      </c>
      <c r="AT322" s="237" t="s">
        <v>216</v>
      </c>
      <c r="AU322" s="237" t="s">
        <v>88</v>
      </c>
      <c r="AY322" s="17" t="s">
        <v>160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86</v>
      </c>
      <c r="BK322" s="238">
        <f>ROUND(I322*H322,2)</f>
        <v>0</v>
      </c>
      <c r="BL322" s="17" t="s">
        <v>167</v>
      </c>
      <c r="BM322" s="237" t="s">
        <v>379</v>
      </c>
    </row>
    <row r="323" s="14" customFormat="1">
      <c r="A323" s="14"/>
      <c r="B323" s="250"/>
      <c r="C323" s="251"/>
      <c r="D323" s="241" t="s">
        <v>168</v>
      </c>
      <c r="E323" s="252" t="s">
        <v>1</v>
      </c>
      <c r="F323" s="253" t="s">
        <v>380</v>
      </c>
      <c r="G323" s="251"/>
      <c r="H323" s="254">
        <v>15.789999999999999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0" t="s">
        <v>168</v>
      </c>
      <c r="AU323" s="260" t="s">
        <v>88</v>
      </c>
      <c r="AV323" s="14" t="s">
        <v>88</v>
      </c>
      <c r="AW323" s="14" t="s">
        <v>35</v>
      </c>
      <c r="AX323" s="14" t="s">
        <v>79</v>
      </c>
      <c r="AY323" s="260" t="s">
        <v>160</v>
      </c>
    </row>
    <row r="324" s="15" customFormat="1">
      <c r="A324" s="15"/>
      <c r="B324" s="261"/>
      <c r="C324" s="262"/>
      <c r="D324" s="241" t="s">
        <v>168</v>
      </c>
      <c r="E324" s="263" t="s">
        <v>1</v>
      </c>
      <c r="F324" s="264" t="s">
        <v>173</v>
      </c>
      <c r="G324" s="262"/>
      <c r="H324" s="265">
        <v>15.789999999999999</v>
      </c>
      <c r="I324" s="266"/>
      <c r="J324" s="262"/>
      <c r="K324" s="262"/>
      <c r="L324" s="267"/>
      <c r="M324" s="268"/>
      <c r="N324" s="269"/>
      <c r="O324" s="269"/>
      <c r="P324" s="269"/>
      <c r="Q324" s="269"/>
      <c r="R324" s="269"/>
      <c r="S324" s="269"/>
      <c r="T324" s="27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1" t="s">
        <v>168</v>
      </c>
      <c r="AU324" s="271" t="s">
        <v>88</v>
      </c>
      <c r="AV324" s="15" t="s">
        <v>167</v>
      </c>
      <c r="AW324" s="15" t="s">
        <v>35</v>
      </c>
      <c r="AX324" s="15" t="s">
        <v>86</v>
      </c>
      <c r="AY324" s="271" t="s">
        <v>160</v>
      </c>
    </row>
    <row r="325" s="12" customFormat="1" ht="22.8" customHeight="1">
      <c r="A325" s="12"/>
      <c r="B325" s="210"/>
      <c r="C325" s="211"/>
      <c r="D325" s="212" t="s">
        <v>78</v>
      </c>
      <c r="E325" s="224" t="s">
        <v>181</v>
      </c>
      <c r="F325" s="224" t="s">
        <v>381</v>
      </c>
      <c r="G325" s="211"/>
      <c r="H325" s="211"/>
      <c r="I325" s="214"/>
      <c r="J325" s="225">
        <f>BK325</f>
        <v>0</v>
      </c>
      <c r="K325" s="211"/>
      <c r="L325" s="216"/>
      <c r="M325" s="217"/>
      <c r="N325" s="218"/>
      <c r="O325" s="218"/>
      <c r="P325" s="219">
        <f>SUM(P326:P418)</f>
        <v>0</v>
      </c>
      <c r="Q325" s="218"/>
      <c r="R325" s="219">
        <f>SUM(R326:R418)</f>
        <v>7.7576560129999992</v>
      </c>
      <c r="S325" s="218"/>
      <c r="T325" s="220">
        <f>SUM(T326:T418)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1" t="s">
        <v>86</v>
      </c>
      <c r="AT325" s="222" t="s">
        <v>78</v>
      </c>
      <c r="AU325" s="222" t="s">
        <v>86</v>
      </c>
      <c r="AY325" s="221" t="s">
        <v>160</v>
      </c>
      <c r="BK325" s="223">
        <f>SUM(BK326:BK418)</f>
        <v>0</v>
      </c>
    </row>
    <row r="326" s="2" customFormat="1" ht="24.15" customHeight="1">
      <c r="A326" s="38"/>
      <c r="B326" s="39"/>
      <c r="C326" s="226" t="s">
        <v>382</v>
      </c>
      <c r="D326" s="226" t="s">
        <v>162</v>
      </c>
      <c r="E326" s="227" t="s">
        <v>383</v>
      </c>
      <c r="F326" s="228" t="s">
        <v>384</v>
      </c>
      <c r="G326" s="229" t="s">
        <v>242</v>
      </c>
      <c r="H326" s="230">
        <v>38.506999999999998</v>
      </c>
      <c r="I326" s="231"/>
      <c r="J326" s="232">
        <f>ROUND(I326*H326,2)</f>
        <v>0</v>
      </c>
      <c r="K326" s="228" t="s">
        <v>166</v>
      </c>
      <c r="L326" s="44"/>
      <c r="M326" s="233" t="s">
        <v>1</v>
      </c>
      <c r="N326" s="234" t="s">
        <v>44</v>
      </c>
      <c r="O326" s="91"/>
      <c r="P326" s="235">
        <f>O326*H326</f>
        <v>0</v>
      </c>
      <c r="Q326" s="235">
        <v>0.000263</v>
      </c>
      <c r="R326" s="235">
        <f>Q326*H326</f>
        <v>0.010127341</v>
      </c>
      <c r="S326" s="235">
        <v>0</v>
      </c>
      <c r="T326" s="23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167</v>
      </c>
      <c r="AT326" s="237" t="s">
        <v>162</v>
      </c>
      <c r="AU326" s="237" t="s">
        <v>88</v>
      </c>
      <c r="AY326" s="17" t="s">
        <v>160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86</v>
      </c>
      <c r="BK326" s="238">
        <f>ROUND(I326*H326,2)</f>
        <v>0</v>
      </c>
      <c r="BL326" s="17" t="s">
        <v>167</v>
      </c>
      <c r="BM326" s="237" t="s">
        <v>385</v>
      </c>
    </row>
    <row r="327" s="13" customFormat="1">
      <c r="A327" s="13"/>
      <c r="B327" s="239"/>
      <c r="C327" s="240"/>
      <c r="D327" s="241" t="s">
        <v>168</v>
      </c>
      <c r="E327" s="242" t="s">
        <v>1</v>
      </c>
      <c r="F327" s="243" t="s">
        <v>386</v>
      </c>
      <c r="G327" s="240"/>
      <c r="H327" s="242" t="s">
        <v>1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168</v>
      </c>
      <c r="AU327" s="249" t="s">
        <v>88</v>
      </c>
      <c r="AV327" s="13" t="s">
        <v>86</v>
      </c>
      <c r="AW327" s="13" t="s">
        <v>35</v>
      </c>
      <c r="AX327" s="13" t="s">
        <v>79</v>
      </c>
      <c r="AY327" s="249" t="s">
        <v>160</v>
      </c>
    </row>
    <row r="328" s="14" customFormat="1">
      <c r="A328" s="14"/>
      <c r="B328" s="250"/>
      <c r="C328" s="251"/>
      <c r="D328" s="241" t="s">
        <v>168</v>
      </c>
      <c r="E328" s="252" t="s">
        <v>1</v>
      </c>
      <c r="F328" s="253" t="s">
        <v>387</v>
      </c>
      <c r="G328" s="251"/>
      <c r="H328" s="254">
        <v>38.506999999999998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168</v>
      </c>
      <c r="AU328" s="260" t="s">
        <v>88</v>
      </c>
      <c r="AV328" s="14" t="s">
        <v>88</v>
      </c>
      <c r="AW328" s="14" t="s">
        <v>35</v>
      </c>
      <c r="AX328" s="14" t="s">
        <v>79</v>
      </c>
      <c r="AY328" s="260" t="s">
        <v>160</v>
      </c>
    </row>
    <row r="329" s="15" customFormat="1">
      <c r="A329" s="15"/>
      <c r="B329" s="261"/>
      <c r="C329" s="262"/>
      <c r="D329" s="241" t="s">
        <v>168</v>
      </c>
      <c r="E329" s="263" t="s">
        <v>1</v>
      </c>
      <c r="F329" s="264" t="s">
        <v>173</v>
      </c>
      <c r="G329" s="262"/>
      <c r="H329" s="265">
        <v>38.506999999999998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1" t="s">
        <v>168</v>
      </c>
      <c r="AU329" s="271" t="s">
        <v>88</v>
      </c>
      <c r="AV329" s="15" t="s">
        <v>167</v>
      </c>
      <c r="AW329" s="15" t="s">
        <v>35</v>
      </c>
      <c r="AX329" s="15" t="s">
        <v>86</v>
      </c>
      <c r="AY329" s="271" t="s">
        <v>160</v>
      </c>
    </row>
    <row r="330" s="2" customFormat="1" ht="37.8" customHeight="1">
      <c r="A330" s="38"/>
      <c r="B330" s="39"/>
      <c r="C330" s="226" t="s">
        <v>290</v>
      </c>
      <c r="D330" s="226" t="s">
        <v>162</v>
      </c>
      <c r="E330" s="227" t="s">
        <v>388</v>
      </c>
      <c r="F330" s="228" t="s">
        <v>389</v>
      </c>
      <c r="G330" s="229" t="s">
        <v>242</v>
      </c>
      <c r="H330" s="230">
        <v>38.506999999999998</v>
      </c>
      <c r="I330" s="231"/>
      <c r="J330" s="232">
        <f>ROUND(I330*H330,2)</f>
        <v>0</v>
      </c>
      <c r="K330" s="228" t="s">
        <v>166</v>
      </c>
      <c r="L330" s="44"/>
      <c r="M330" s="233" t="s">
        <v>1</v>
      </c>
      <c r="N330" s="234" t="s">
        <v>44</v>
      </c>
      <c r="O330" s="91"/>
      <c r="P330" s="235">
        <f>O330*H330</f>
        <v>0</v>
      </c>
      <c r="Q330" s="235">
        <v>0.01103</v>
      </c>
      <c r="R330" s="235">
        <f>Q330*H330</f>
        <v>0.42473221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167</v>
      </c>
      <c r="AT330" s="237" t="s">
        <v>162</v>
      </c>
      <c r="AU330" s="237" t="s">
        <v>88</v>
      </c>
      <c r="AY330" s="17" t="s">
        <v>160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86</v>
      </c>
      <c r="BK330" s="238">
        <f>ROUND(I330*H330,2)</f>
        <v>0</v>
      </c>
      <c r="BL330" s="17" t="s">
        <v>167</v>
      </c>
      <c r="BM330" s="237" t="s">
        <v>390</v>
      </c>
    </row>
    <row r="331" s="13" customFormat="1">
      <c r="A331" s="13"/>
      <c r="B331" s="239"/>
      <c r="C331" s="240"/>
      <c r="D331" s="241" t="s">
        <v>168</v>
      </c>
      <c r="E331" s="242" t="s">
        <v>1</v>
      </c>
      <c r="F331" s="243" t="s">
        <v>386</v>
      </c>
      <c r="G331" s="240"/>
      <c r="H331" s="242" t="s">
        <v>1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168</v>
      </c>
      <c r="AU331" s="249" t="s">
        <v>88</v>
      </c>
      <c r="AV331" s="13" t="s">
        <v>86</v>
      </c>
      <c r="AW331" s="13" t="s">
        <v>35</v>
      </c>
      <c r="AX331" s="13" t="s">
        <v>79</v>
      </c>
      <c r="AY331" s="249" t="s">
        <v>160</v>
      </c>
    </row>
    <row r="332" s="14" customFormat="1">
      <c r="A332" s="14"/>
      <c r="B332" s="250"/>
      <c r="C332" s="251"/>
      <c r="D332" s="241" t="s">
        <v>168</v>
      </c>
      <c r="E332" s="252" t="s">
        <v>1</v>
      </c>
      <c r="F332" s="253" t="s">
        <v>387</v>
      </c>
      <c r="G332" s="251"/>
      <c r="H332" s="254">
        <v>38.506999999999998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0" t="s">
        <v>168</v>
      </c>
      <c r="AU332" s="260" t="s">
        <v>88</v>
      </c>
      <c r="AV332" s="14" t="s">
        <v>88</v>
      </c>
      <c r="AW332" s="14" t="s">
        <v>35</v>
      </c>
      <c r="AX332" s="14" t="s">
        <v>79</v>
      </c>
      <c r="AY332" s="260" t="s">
        <v>160</v>
      </c>
    </row>
    <row r="333" s="15" customFormat="1">
      <c r="A333" s="15"/>
      <c r="B333" s="261"/>
      <c r="C333" s="262"/>
      <c r="D333" s="241" t="s">
        <v>168</v>
      </c>
      <c r="E333" s="263" t="s">
        <v>1</v>
      </c>
      <c r="F333" s="264" t="s">
        <v>173</v>
      </c>
      <c r="G333" s="262"/>
      <c r="H333" s="265">
        <v>38.506999999999998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1" t="s">
        <v>168</v>
      </c>
      <c r="AU333" s="271" t="s">
        <v>88</v>
      </c>
      <c r="AV333" s="15" t="s">
        <v>167</v>
      </c>
      <c r="AW333" s="15" t="s">
        <v>35</v>
      </c>
      <c r="AX333" s="15" t="s">
        <v>86</v>
      </c>
      <c r="AY333" s="271" t="s">
        <v>160</v>
      </c>
    </row>
    <row r="334" s="2" customFormat="1" ht="44.25" customHeight="1">
      <c r="A334" s="38"/>
      <c r="B334" s="39"/>
      <c r="C334" s="226" t="s">
        <v>391</v>
      </c>
      <c r="D334" s="226" t="s">
        <v>162</v>
      </c>
      <c r="E334" s="227" t="s">
        <v>392</v>
      </c>
      <c r="F334" s="228" t="s">
        <v>393</v>
      </c>
      <c r="G334" s="229" t="s">
        <v>242</v>
      </c>
      <c r="H334" s="230">
        <v>38.506999999999998</v>
      </c>
      <c r="I334" s="231"/>
      <c r="J334" s="232">
        <f>ROUND(I334*H334,2)</f>
        <v>0</v>
      </c>
      <c r="K334" s="228" t="s">
        <v>166</v>
      </c>
      <c r="L334" s="44"/>
      <c r="M334" s="233" t="s">
        <v>1</v>
      </c>
      <c r="N334" s="234" t="s">
        <v>44</v>
      </c>
      <c r="O334" s="91"/>
      <c r="P334" s="235">
        <f>O334*H334</f>
        <v>0</v>
      </c>
      <c r="Q334" s="235">
        <v>0.0055199999999999997</v>
      </c>
      <c r="R334" s="235">
        <f>Q334*H334</f>
        <v>0.21255863999999997</v>
      </c>
      <c r="S334" s="235">
        <v>0</v>
      </c>
      <c r="T334" s="23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7" t="s">
        <v>167</v>
      </c>
      <c r="AT334" s="237" t="s">
        <v>162</v>
      </c>
      <c r="AU334" s="237" t="s">
        <v>88</v>
      </c>
      <c r="AY334" s="17" t="s">
        <v>160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7" t="s">
        <v>86</v>
      </c>
      <c r="BK334" s="238">
        <f>ROUND(I334*H334,2)</f>
        <v>0</v>
      </c>
      <c r="BL334" s="17" t="s">
        <v>167</v>
      </c>
      <c r="BM334" s="237" t="s">
        <v>394</v>
      </c>
    </row>
    <row r="335" s="13" customFormat="1">
      <c r="A335" s="13"/>
      <c r="B335" s="239"/>
      <c r="C335" s="240"/>
      <c r="D335" s="241" t="s">
        <v>168</v>
      </c>
      <c r="E335" s="242" t="s">
        <v>1</v>
      </c>
      <c r="F335" s="243" t="s">
        <v>386</v>
      </c>
      <c r="G335" s="240"/>
      <c r="H335" s="242" t="s">
        <v>1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168</v>
      </c>
      <c r="AU335" s="249" t="s">
        <v>88</v>
      </c>
      <c r="AV335" s="13" t="s">
        <v>86</v>
      </c>
      <c r="AW335" s="13" t="s">
        <v>35</v>
      </c>
      <c r="AX335" s="13" t="s">
        <v>79</v>
      </c>
      <c r="AY335" s="249" t="s">
        <v>160</v>
      </c>
    </row>
    <row r="336" s="14" customFormat="1">
      <c r="A336" s="14"/>
      <c r="B336" s="250"/>
      <c r="C336" s="251"/>
      <c r="D336" s="241" t="s">
        <v>168</v>
      </c>
      <c r="E336" s="252" t="s">
        <v>1</v>
      </c>
      <c r="F336" s="253" t="s">
        <v>387</v>
      </c>
      <c r="G336" s="251"/>
      <c r="H336" s="254">
        <v>38.506999999999998</v>
      </c>
      <c r="I336" s="255"/>
      <c r="J336" s="251"/>
      <c r="K336" s="251"/>
      <c r="L336" s="256"/>
      <c r="M336" s="257"/>
      <c r="N336" s="258"/>
      <c r="O336" s="258"/>
      <c r="P336" s="258"/>
      <c r="Q336" s="258"/>
      <c r="R336" s="258"/>
      <c r="S336" s="258"/>
      <c r="T336" s="25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0" t="s">
        <v>168</v>
      </c>
      <c r="AU336" s="260" t="s">
        <v>88</v>
      </c>
      <c r="AV336" s="14" t="s">
        <v>88</v>
      </c>
      <c r="AW336" s="14" t="s">
        <v>35</v>
      </c>
      <c r="AX336" s="14" t="s">
        <v>79</v>
      </c>
      <c r="AY336" s="260" t="s">
        <v>160</v>
      </c>
    </row>
    <row r="337" s="15" customFormat="1">
      <c r="A337" s="15"/>
      <c r="B337" s="261"/>
      <c r="C337" s="262"/>
      <c r="D337" s="241" t="s">
        <v>168</v>
      </c>
      <c r="E337" s="263" t="s">
        <v>1</v>
      </c>
      <c r="F337" s="264" t="s">
        <v>173</v>
      </c>
      <c r="G337" s="262"/>
      <c r="H337" s="265">
        <v>38.506999999999998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1" t="s">
        <v>168</v>
      </c>
      <c r="AU337" s="271" t="s">
        <v>88</v>
      </c>
      <c r="AV337" s="15" t="s">
        <v>167</v>
      </c>
      <c r="AW337" s="15" t="s">
        <v>35</v>
      </c>
      <c r="AX337" s="15" t="s">
        <v>86</v>
      </c>
      <c r="AY337" s="271" t="s">
        <v>160</v>
      </c>
    </row>
    <row r="338" s="2" customFormat="1" ht="37.8" customHeight="1">
      <c r="A338" s="38"/>
      <c r="B338" s="39"/>
      <c r="C338" s="226" t="s">
        <v>295</v>
      </c>
      <c r="D338" s="226" t="s">
        <v>162</v>
      </c>
      <c r="E338" s="227" t="s">
        <v>395</v>
      </c>
      <c r="F338" s="228" t="s">
        <v>396</v>
      </c>
      <c r="G338" s="229" t="s">
        <v>256</v>
      </c>
      <c r="H338" s="230">
        <v>5.4000000000000004</v>
      </c>
      <c r="I338" s="231"/>
      <c r="J338" s="232">
        <f>ROUND(I338*H338,2)</f>
        <v>0</v>
      </c>
      <c r="K338" s="228" t="s">
        <v>166</v>
      </c>
      <c r="L338" s="44"/>
      <c r="M338" s="233" t="s">
        <v>1</v>
      </c>
      <c r="N338" s="234" t="s">
        <v>44</v>
      </c>
      <c r="O338" s="91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7" t="s">
        <v>167</v>
      </c>
      <c r="AT338" s="237" t="s">
        <v>162</v>
      </c>
      <c r="AU338" s="237" t="s">
        <v>88</v>
      </c>
      <c r="AY338" s="17" t="s">
        <v>160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7" t="s">
        <v>86</v>
      </c>
      <c r="BK338" s="238">
        <f>ROUND(I338*H338,2)</f>
        <v>0</v>
      </c>
      <c r="BL338" s="17" t="s">
        <v>167</v>
      </c>
      <c r="BM338" s="237" t="s">
        <v>397</v>
      </c>
    </row>
    <row r="339" s="13" customFormat="1">
      <c r="A339" s="13"/>
      <c r="B339" s="239"/>
      <c r="C339" s="240"/>
      <c r="D339" s="241" t="s">
        <v>168</v>
      </c>
      <c r="E339" s="242" t="s">
        <v>1</v>
      </c>
      <c r="F339" s="243" t="s">
        <v>398</v>
      </c>
      <c r="G339" s="240"/>
      <c r="H339" s="242" t="s">
        <v>1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168</v>
      </c>
      <c r="AU339" s="249" t="s">
        <v>88</v>
      </c>
      <c r="AV339" s="13" t="s">
        <v>86</v>
      </c>
      <c r="AW339" s="13" t="s">
        <v>35</v>
      </c>
      <c r="AX339" s="13" t="s">
        <v>79</v>
      </c>
      <c r="AY339" s="249" t="s">
        <v>160</v>
      </c>
    </row>
    <row r="340" s="14" customFormat="1">
      <c r="A340" s="14"/>
      <c r="B340" s="250"/>
      <c r="C340" s="251"/>
      <c r="D340" s="241" t="s">
        <v>168</v>
      </c>
      <c r="E340" s="252" t="s">
        <v>1</v>
      </c>
      <c r="F340" s="253" t="s">
        <v>399</v>
      </c>
      <c r="G340" s="251"/>
      <c r="H340" s="254">
        <v>5.4000000000000004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168</v>
      </c>
      <c r="AU340" s="260" t="s">
        <v>88</v>
      </c>
      <c r="AV340" s="14" t="s">
        <v>88</v>
      </c>
      <c r="AW340" s="14" t="s">
        <v>35</v>
      </c>
      <c r="AX340" s="14" t="s">
        <v>79</v>
      </c>
      <c r="AY340" s="260" t="s">
        <v>160</v>
      </c>
    </row>
    <row r="341" s="15" customFormat="1">
      <c r="A341" s="15"/>
      <c r="B341" s="261"/>
      <c r="C341" s="262"/>
      <c r="D341" s="241" t="s">
        <v>168</v>
      </c>
      <c r="E341" s="263" t="s">
        <v>1</v>
      </c>
      <c r="F341" s="264" t="s">
        <v>173</v>
      </c>
      <c r="G341" s="262"/>
      <c r="H341" s="265">
        <v>5.4000000000000004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1" t="s">
        <v>168</v>
      </c>
      <c r="AU341" s="271" t="s">
        <v>88</v>
      </c>
      <c r="AV341" s="15" t="s">
        <v>167</v>
      </c>
      <c r="AW341" s="15" t="s">
        <v>35</v>
      </c>
      <c r="AX341" s="15" t="s">
        <v>86</v>
      </c>
      <c r="AY341" s="271" t="s">
        <v>160</v>
      </c>
    </row>
    <row r="342" s="2" customFormat="1" ht="24.15" customHeight="1">
      <c r="A342" s="38"/>
      <c r="B342" s="39"/>
      <c r="C342" s="226" t="s">
        <v>400</v>
      </c>
      <c r="D342" s="226" t="s">
        <v>162</v>
      </c>
      <c r="E342" s="227" t="s">
        <v>401</v>
      </c>
      <c r="F342" s="228" t="s">
        <v>402</v>
      </c>
      <c r="G342" s="229" t="s">
        <v>242</v>
      </c>
      <c r="H342" s="230">
        <v>0.33000000000000002</v>
      </c>
      <c r="I342" s="231"/>
      <c r="J342" s="232">
        <f>ROUND(I342*H342,2)</f>
        <v>0</v>
      </c>
      <c r="K342" s="228" t="s">
        <v>166</v>
      </c>
      <c r="L342" s="44"/>
      <c r="M342" s="233" t="s">
        <v>1</v>
      </c>
      <c r="N342" s="234" t="s">
        <v>44</v>
      </c>
      <c r="O342" s="91"/>
      <c r="P342" s="235">
        <f>O342*H342</f>
        <v>0</v>
      </c>
      <c r="Q342" s="235">
        <v>0.000263</v>
      </c>
      <c r="R342" s="235">
        <f>Q342*H342</f>
        <v>8.6790000000000001E-05</v>
      </c>
      <c r="S342" s="235">
        <v>0</v>
      </c>
      <c r="T342" s="23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7" t="s">
        <v>167</v>
      </c>
      <c r="AT342" s="237" t="s">
        <v>162</v>
      </c>
      <c r="AU342" s="237" t="s">
        <v>88</v>
      </c>
      <c r="AY342" s="17" t="s">
        <v>160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7" t="s">
        <v>86</v>
      </c>
      <c r="BK342" s="238">
        <f>ROUND(I342*H342,2)</f>
        <v>0</v>
      </c>
      <c r="BL342" s="17" t="s">
        <v>167</v>
      </c>
      <c r="BM342" s="237" t="s">
        <v>403</v>
      </c>
    </row>
    <row r="343" s="13" customFormat="1">
      <c r="A343" s="13"/>
      <c r="B343" s="239"/>
      <c r="C343" s="240"/>
      <c r="D343" s="241" t="s">
        <v>168</v>
      </c>
      <c r="E343" s="242" t="s">
        <v>1</v>
      </c>
      <c r="F343" s="243" t="s">
        <v>404</v>
      </c>
      <c r="G343" s="240"/>
      <c r="H343" s="242" t="s">
        <v>1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168</v>
      </c>
      <c r="AU343" s="249" t="s">
        <v>88</v>
      </c>
      <c r="AV343" s="13" t="s">
        <v>86</v>
      </c>
      <c r="AW343" s="13" t="s">
        <v>35</v>
      </c>
      <c r="AX343" s="13" t="s">
        <v>79</v>
      </c>
      <c r="AY343" s="249" t="s">
        <v>160</v>
      </c>
    </row>
    <row r="344" s="14" customFormat="1">
      <c r="A344" s="14"/>
      <c r="B344" s="250"/>
      <c r="C344" s="251"/>
      <c r="D344" s="241" t="s">
        <v>168</v>
      </c>
      <c r="E344" s="252" t="s">
        <v>1</v>
      </c>
      <c r="F344" s="253" t="s">
        <v>405</v>
      </c>
      <c r="G344" s="251"/>
      <c r="H344" s="254">
        <v>0.33000000000000002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0" t="s">
        <v>168</v>
      </c>
      <c r="AU344" s="260" t="s">
        <v>88</v>
      </c>
      <c r="AV344" s="14" t="s">
        <v>88</v>
      </c>
      <c r="AW344" s="14" t="s">
        <v>35</v>
      </c>
      <c r="AX344" s="14" t="s">
        <v>79</v>
      </c>
      <c r="AY344" s="260" t="s">
        <v>160</v>
      </c>
    </row>
    <row r="345" s="15" customFormat="1">
      <c r="A345" s="15"/>
      <c r="B345" s="261"/>
      <c r="C345" s="262"/>
      <c r="D345" s="241" t="s">
        <v>168</v>
      </c>
      <c r="E345" s="263" t="s">
        <v>1</v>
      </c>
      <c r="F345" s="264" t="s">
        <v>173</v>
      </c>
      <c r="G345" s="262"/>
      <c r="H345" s="265">
        <v>0.33000000000000002</v>
      </c>
      <c r="I345" s="266"/>
      <c r="J345" s="262"/>
      <c r="K345" s="262"/>
      <c r="L345" s="267"/>
      <c r="M345" s="268"/>
      <c r="N345" s="269"/>
      <c r="O345" s="269"/>
      <c r="P345" s="269"/>
      <c r="Q345" s="269"/>
      <c r="R345" s="269"/>
      <c r="S345" s="269"/>
      <c r="T345" s="27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1" t="s">
        <v>168</v>
      </c>
      <c r="AU345" s="271" t="s">
        <v>88</v>
      </c>
      <c r="AV345" s="15" t="s">
        <v>167</v>
      </c>
      <c r="AW345" s="15" t="s">
        <v>35</v>
      </c>
      <c r="AX345" s="15" t="s">
        <v>86</v>
      </c>
      <c r="AY345" s="271" t="s">
        <v>160</v>
      </c>
    </row>
    <row r="346" s="2" customFormat="1" ht="37.8" customHeight="1">
      <c r="A346" s="38"/>
      <c r="B346" s="39"/>
      <c r="C346" s="226" t="s">
        <v>300</v>
      </c>
      <c r="D346" s="226" t="s">
        <v>162</v>
      </c>
      <c r="E346" s="227" t="s">
        <v>406</v>
      </c>
      <c r="F346" s="228" t="s">
        <v>407</v>
      </c>
      <c r="G346" s="229" t="s">
        <v>242</v>
      </c>
      <c r="H346" s="230">
        <v>0.33000000000000002</v>
      </c>
      <c r="I346" s="231"/>
      <c r="J346" s="232">
        <f>ROUND(I346*H346,2)</f>
        <v>0</v>
      </c>
      <c r="K346" s="228" t="s">
        <v>166</v>
      </c>
      <c r="L346" s="44"/>
      <c r="M346" s="233" t="s">
        <v>1</v>
      </c>
      <c r="N346" s="234" t="s">
        <v>44</v>
      </c>
      <c r="O346" s="91"/>
      <c r="P346" s="235">
        <f>O346*H346</f>
        <v>0</v>
      </c>
      <c r="Q346" s="235">
        <v>0.0043839999999999999</v>
      </c>
      <c r="R346" s="235">
        <f>Q346*H346</f>
        <v>0.0014467200000000001</v>
      </c>
      <c r="S346" s="235">
        <v>0</v>
      </c>
      <c r="T346" s="23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7" t="s">
        <v>167</v>
      </c>
      <c r="AT346" s="237" t="s">
        <v>162</v>
      </c>
      <c r="AU346" s="237" t="s">
        <v>88</v>
      </c>
      <c r="AY346" s="17" t="s">
        <v>160</v>
      </c>
      <c r="BE346" s="238">
        <f>IF(N346="základní",J346,0)</f>
        <v>0</v>
      </c>
      <c r="BF346" s="238">
        <f>IF(N346="snížená",J346,0)</f>
        <v>0</v>
      </c>
      <c r="BG346" s="238">
        <f>IF(N346="zákl. přenesená",J346,0)</f>
        <v>0</v>
      </c>
      <c r="BH346" s="238">
        <f>IF(N346="sníž. přenesená",J346,0)</f>
        <v>0</v>
      </c>
      <c r="BI346" s="238">
        <f>IF(N346="nulová",J346,0)</f>
        <v>0</v>
      </c>
      <c r="BJ346" s="17" t="s">
        <v>86</v>
      </c>
      <c r="BK346" s="238">
        <f>ROUND(I346*H346,2)</f>
        <v>0</v>
      </c>
      <c r="BL346" s="17" t="s">
        <v>167</v>
      </c>
      <c r="BM346" s="237" t="s">
        <v>408</v>
      </c>
    </row>
    <row r="347" s="13" customFormat="1">
      <c r="A347" s="13"/>
      <c r="B347" s="239"/>
      <c r="C347" s="240"/>
      <c r="D347" s="241" t="s">
        <v>168</v>
      </c>
      <c r="E347" s="242" t="s">
        <v>1</v>
      </c>
      <c r="F347" s="243" t="s">
        <v>404</v>
      </c>
      <c r="G347" s="240"/>
      <c r="H347" s="242" t="s">
        <v>1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168</v>
      </c>
      <c r="AU347" s="249" t="s">
        <v>88</v>
      </c>
      <c r="AV347" s="13" t="s">
        <v>86</v>
      </c>
      <c r="AW347" s="13" t="s">
        <v>35</v>
      </c>
      <c r="AX347" s="13" t="s">
        <v>79</v>
      </c>
      <c r="AY347" s="249" t="s">
        <v>160</v>
      </c>
    </row>
    <row r="348" s="14" customFormat="1">
      <c r="A348" s="14"/>
      <c r="B348" s="250"/>
      <c r="C348" s="251"/>
      <c r="D348" s="241" t="s">
        <v>168</v>
      </c>
      <c r="E348" s="252" t="s">
        <v>1</v>
      </c>
      <c r="F348" s="253" t="s">
        <v>405</v>
      </c>
      <c r="G348" s="251"/>
      <c r="H348" s="254">
        <v>0.33000000000000002</v>
      </c>
      <c r="I348" s="255"/>
      <c r="J348" s="251"/>
      <c r="K348" s="251"/>
      <c r="L348" s="256"/>
      <c r="M348" s="257"/>
      <c r="N348" s="258"/>
      <c r="O348" s="258"/>
      <c r="P348" s="258"/>
      <c r="Q348" s="258"/>
      <c r="R348" s="258"/>
      <c r="S348" s="258"/>
      <c r="T348" s="25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0" t="s">
        <v>168</v>
      </c>
      <c r="AU348" s="260" t="s">
        <v>88</v>
      </c>
      <c r="AV348" s="14" t="s">
        <v>88</v>
      </c>
      <c r="AW348" s="14" t="s">
        <v>35</v>
      </c>
      <c r="AX348" s="14" t="s">
        <v>79</v>
      </c>
      <c r="AY348" s="260" t="s">
        <v>160</v>
      </c>
    </row>
    <row r="349" s="15" customFormat="1">
      <c r="A349" s="15"/>
      <c r="B349" s="261"/>
      <c r="C349" s="262"/>
      <c r="D349" s="241" t="s">
        <v>168</v>
      </c>
      <c r="E349" s="263" t="s">
        <v>1</v>
      </c>
      <c r="F349" s="264" t="s">
        <v>173</v>
      </c>
      <c r="G349" s="262"/>
      <c r="H349" s="265">
        <v>0.33000000000000002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1" t="s">
        <v>168</v>
      </c>
      <c r="AU349" s="271" t="s">
        <v>88</v>
      </c>
      <c r="AV349" s="15" t="s">
        <v>167</v>
      </c>
      <c r="AW349" s="15" t="s">
        <v>35</v>
      </c>
      <c r="AX349" s="15" t="s">
        <v>86</v>
      </c>
      <c r="AY349" s="271" t="s">
        <v>160</v>
      </c>
    </row>
    <row r="350" s="2" customFormat="1" ht="37.8" customHeight="1">
      <c r="A350" s="38"/>
      <c r="B350" s="39"/>
      <c r="C350" s="226" t="s">
        <v>409</v>
      </c>
      <c r="D350" s="226" t="s">
        <v>162</v>
      </c>
      <c r="E350" s="227" t="s">
        <v>410</v>
      </c>
      <c r="F350" s="228" t="s">
        <v>411</v>
      </c>
      <c r="G350" s="229" t="s">
        <v>242</v>
      </c>
      <c r="H350" s="230">
        <v>0.33000000000000002</v>
      </c>
      <c r="I350" s="231"/>
      <c r="J350" s="232">
        <f>ROUND(I350*H350,2)</f>
        <v>0</v>
      </c>
      <c r="K350" s="228" t="s">
        <v>166</v>
      </c>
      <c r="L350" s="44"/>
      <c r="M350" s="233" t="s">
        <v>1</v>
      </c>
      <c r="N350" s="234" t="s">
        <v>44</v>
      </c>
      <c r="O350" s="91"/>
      <c r="P350" s="235">
        <f>O350*H350</f>
        <v>0</v>
      </c>
      <c r="Q350" s="235">
        <v>0.023630000000000002</v>
      </c>
      <c r="R350" s="235">
        <f>Q350*H350</f>
        <v>0.0077979000000000008</v>
      </c>
      <c r="S350" s="235">
        <v>0</v>
      </c>
      <c r="T350" s="23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7" t="s">
        <v>167</v>
      </c>
      <c r="AT350" s="237" t="s">
        <v>162</v>
      </c>
      <c r="AU350" s="237" t="s">
        <v>88</v>
      </c>
      <c r="AY350" s="17" t="s">
        <v>160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7" t="s">
        <v>86</v>
      </c>
      <c r="BK350" s="238">
        <f>ROUND(I350*H350,2)</f>
        <v>0</v>
      </c>
      <c r="BL350" s="17" t="s">
        <v>167</v>
      </c>
      <c r="BM350" s="237" t="s">
        <v>412</v>
      </c>
    </row>
    <row r="351" s="13" customFormat="1">
      <c r="A351" s="13"/>
      <c r="B351" s="239"/>
      <c r="C351" s="240"/>
      <c r="D351" s="241" t="s">
        <v>168</v>
      </c>
      <c r="E351" s="242" t="s">
        <v>1</v>
      </c>
      <c r="F351" s="243" t="s">
        <v>404</v>
      </c>
      <c r="G351" s="240"/>
      <c r="H351" s="242" t="s">
        <v>1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168</v>
      </c>
      <c r="AU351" s="249" t="s">
        <v>88</v>
      </c>
      <c r="AV351" s="13" t="s">
        <v>86</v>
      </c>
      <c r="AW351" s="13" t="s">
        <v>35</v>
      </c>
      <c r="AX351" s="13" t="s">
        <v>79</v>
      </c>
      <c r="AY351" s="249" t="s">
        <v>160</v>
      </c>
    </row>
    <row r="352" s="14" customFormat="1">
      <c r="A352" s="14"/>
      <c r="B352" s="250"/>
      <c r="C352" s="251"/>
      <c r="D352" s="241" t="s">
        <v>168</v>
      </c>
      <c r="E352" s="252" t="s">
        <v>1</v>
      </c>
      <c r="F352" s="253" t="s">
        <v>405</v>
      </c>
      <c r="G352" s="251"/>
      <c r="H352" s="254">
        <v>0.33000000000000002</v>
      </c>
      <c r="I352" s="255"/>
      <c r="J352" s="251"/>
      <c r="K352" s="251"/>
      <c r="L352" s="256"/>
      <c r="M352" s="257"/>
      <c r="N352" s="258"/>
      <c r="O352" s="258"/>
      <c r="P352" s="258"/>
      <c r="Q352" s="258"/>
      <c r="R352" s="258"/>
      <c r="S352" s="258"/>
      <c r="T352" s="25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0" t="s">
        <v>168</v>
      </c>
      <c r="AU352" s="260" t="s">
        <v>88</v>
      </c>
      <c r="AV352" s="14" t="s">
        <v>88</v>
      </c>
      <c r="AW352" s="14" t="s">
        <v>35</v>
      </c>
      <c r="AX352" s="14" t="s">
        <v>79</v>
      </c>
      <c r="AY352" s="260" t="s">
        <v>160</v>
      </c>
    </row>
    <row r="353" s="15" customFormat="1">
      <c r="A353" s="15"/>
      <c r="B353" s="261"/>
      <c r="C353" s="262"/>
      <c r="D353" s="241" t="s">
        <v>168</v>
      </c>
      <c r="E353" s="263" t="s">
        <v>1</v>
      </c>
      <c r="F353" s="264" t="s">
        <v>173</v>
      </c>
      <c r="G353" s="262"/>
      <c r="H353" s="265">
        <v>0.33000000000000002</v>
      </c>
      <c r="I353" s="266"/>
      <c r="J353" s="262"/>
      <c r="K353" s="262"/>
      <c r="L353" s="267"/>
      <c r="M353" s="268"/>
      <c r="N353" s="269"/>
      <c r="O353" s="269"/>
      <c r="P353" s="269"/>
      <c r="Q353" s="269"/>
      <c r="R353" s="269"/>
      <c r="S353" s="269"/>
      <c r="T353" s="270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1" t="s">
        <v>168</v>
      </c>
      <c r="AU353" s="271" t="s">
        <v>88</v>
      </c>
      <c r="AV353" s="15" t="s">
        <v>167</v>
      </c>
      <c r="AW353" s="15" t="s">
        <v>35</v>
      </c>
      <c r="AX353" s="15" t="s">
        <v>86</v>
      </c>
      <c r="AY353" s="271" t="s">
        <v>160</v>
      </c>
    </row>
    <row r="354" s="2" customFormat="1" ht="37.8" customHeight="1">
      <c r="A354" s="38"/>
      <c r="B354" s="39"/>
      <c r="C354" s="226" t="s">
        <v>305</v>
      </c>
      <c r="D354" s="226" t="s">
        <v>162</v>
      </c>
      <c r="E354" s="227" t="s">
        <v>413</v>
      </c>
      <c r="F354" s="228" t="s">
        <v>414</v>
      </c>
      <c r="G354" s="229" t="s">
        <v>242</v>
      </c>
      <c r="H354" s="230">
        <v>0.33000000000000002</v>
      </c>
      <c r="I354" s="231"/>
      <c r="J354" s="232">
        <f>ROUND(I354*H354,2)</f>
        <v>0</v>
      </c>
      <c r="K354" s="228" t="s">
        <v>415</v>
      </c>
      <c r="L354" s="44"/>
      <c r="M354" s="233" t="s">
        <v>1</v>
      </c>
      <c r="N354" s="234" t="s">
        <v>44</v>
      </c>
      <c r="O354" s="91"/>
      <c r="P354" s="235">
        <f>O354*H354</f>
        <v>0</v>
      </c>
      <c r="Q354" s="235">
        <v>0</v>
      </c>
      <c r="R354" s="235">
        <f>Q354*H354</f>
        <v>0</v>
      </c>
      <c r="S354" s="235">
        <v>0</v>
      </c>
      <c r="T354" s="23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7" t="s">
        <v>167</v>
      </c>
      <c r="AT354" s="237" t="s">
        <v>162</v>
      </c>
      <c r="AU354" s="237" t="s">
        <v>88</v>
      </c>
      <c r="AY354" s="17" t="s">
        <v>160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7" t="s">
        <v>86</v>
      </c>
      <c r="BK354" s="238">
        <f>ROUND(I354*H354,2)</f>
        <v>0</v>
      </c>
      <c r="BL354" s="17" t="s">
        <v>167</v>
      </c>
      <c r="BM354" s="237" t="s">
        <v>416</v>
      </c>
    </row>
    <row r="355" s="13" customFormat="1">
      <c r="A355" s="13"/>
      <c r="B355" s="239"/>
      <c r="C355" s="240"/>
      <c r="D355" s="241" t="s">
        <v>168</v>
      </c>
      <c r="E355" s="242" t="s">
        <v>1</v>
      </c>
      <c r="F355" s="243" t="s">
        <v>404</v>
      </c>
      <c r="G355" s="240"/>
      <c r="H355" s="242" t="s">
        <v>1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168</v>
      </c>
      <c r="AU355" s="249" t="s">
        <v>88</v>
      </c>
      <c r="AV355" s="13" t="s">
        <v>86</v>
      </c>
      <c r="AW355" s="13" t="s">
        <v>35</v>
      </c>
      <c r="AX355" s="13" t="s">
        <v>79</v>
      </c>
      <c r="AY355" s="249" t="s">
        <v>160</v>
      </c>
    </row>
    <row r="356" s="14" customFormat="1">
      <c r="A356" s="14"/>
      <c r="B356" s="250"/>
      <c r="C356" s="251"/>
      <c r="D356" s="241" t="s">
        <v>168</v>
      </c>
      <c r="E356" s="252" t="s">
        <v>1</v>
      </c>
      <c r="F356" s="253" t="s">
        <v>405</v>
      </c>
      <c r="G356" s="251"/>
      <c r="H356" s="254">
        <v>0.33000000000000002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0" t="s">
        <v>168</v>
      </c>
      <c r="AU356" s="260" t="s">
        <v>88</v>
      </c>
      <c r="AV356" s="14" t="s">
        <v>88</v>
      </c>
      <c r="AW356" s="14" t="s">
        <v>35</v>
      </c>
      <c r="AX356" s="14" t="s">
        <v>79</v>
      </c>
      <c r="AY356" s="260" t="s">
        <v>160</v>
      </c>
    </row>
    <row r="357" s="15" customFormat="1">
      <c r="A357" s="15"/>
      <c r="B357" s="261"/>
      <c r="C357" s="262"/>
      <c r="D357" s="241" t="s">
        <v>168</v>
      </c>
      <c r="E357" s="263" t="s">
        <v>1</v>
      </c>
      <c r="F357" s="264" t="s">
        <v>173</v>
      </c>
      <c r="G357" s="262"/>
      <c r="H357" s="265">
        <v>0.33000000000000002</v>
      </c>
      <c r="I357" s="266"/>
      <c r="J357" s="262"/>
      <c r="K357" s="262"/>
      <c r="L357" s="267"/>
      <c r="M357" s="268"/>
      <c r="N357" s="269"/>
      <c r="O357" s="269"/>
      <c r="P357" s="269"/>
      <c r="Q357" s="269"/>
      <c r="R357" s="269"/>
      <c r="S357" s="269"/>
      <c r="T357" s="27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1" t="s">
        <v>168</v>
      </c>
      <c r="AU357" s="271" t="s">
        <v>88</v>
      </c>
      <c r="AV357" s="15" t="s">
        <v>167</v>
      </c>
      <c r="AW357" s="15" t="s">
        <v>35</v>
      </c>
      <c r="AX357" s="15" t="s">
        <v>86</v>
      </c>
      <c r="AY357" s="271" t="s">
        <v>160</v>
      </c>
    </row>
    <row r="358" s="2" customFormat="1" ht="24.15" customHeight="1">
      <c r="A358" s="38"/>
      <c r="B358" s="39"/>
      <c r="C358" s="226" t="s">
        <v>417</v>
      </c>
      <c r="D358" s="226" t="s">
        <v>162</v>
      </c>
      <c r="E358" s="227" t="s">
        <v>418</v>
      </c>
      <c r="F358" s="228" t="s">
        <v>419</v>
      </c>
      <c r="G358" s="229" t="s">
        <v>242</v>
      </c>
      <c r="H358" s="230">
        <v>110.25</v>
      </c>
      <c r="I358" s="231"/>
      <c r="J358" s="232">
        <f>ROUND(I358*H358,2)</f>
        <v>0</v>
      </c>
      <c r="K358" s="228" t="s">
        <v>166</v>
      </c>
      <c r="L358" s="44"/>
      <c r="M358" s="233" t="s">
        <v>1</v>
      </c>
      <c r="N358" s="234" t="s">
        <v>44</v>
      </c>
      <c r="O358" s="91"/>
      <c r="P358" s="235">
        <f>O358*H358</f>
        <v>0</v>
      </c>
      <c r="Q358" s="235">
        <v>0.000263</v>
      </c>
      <c r="R358" s="235">
        <f>Q358*H358</f>
        <v>0.028995750000000001</v>
      </c>
      <c r="S358" s="235">
        <v>0</v>
      </c>
      <c r="T358" s="23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7" t="s">
        <v>167</v>
      </c>
      <c r="AT358" s="237" t="s">
        <v>162</v>
      </c>
      <c r="AU358" s="237" t="s">
        <v>88</v>
      </c>
      <c r="AY358" s="17" t="s">
        <v>160</v>
      </c>
      <c r="BE358" s="238">
        <f>IF(N358="základní",J358,0)</f>
        <v>0</v>
      </c>
      <c r="BF358" s="238">
        <f>IF(N358="snížená",J358,0)</f>
        <v>0</v>
      </c>
      <c r="BG358" s="238">
        <f>IF(N358="zákl. přenesená",J358,0)</f>
        <v>0</v>
      </c>
      <c r="BH358" s="238">
        <f>IF(N358="sníž. přenesená",J358,0)</f>
        <v>0</v>
      </c>
      <c r="BI358" s="238">
        <f>IF(N358="nulová",J358,0)</f>
        <v>0</v>
      </c>
      <c r="BJ358" s="17" t="s">
        <v>86</v>
      </c>
      <c r="BK358" s="238">
        <f>ROUND(I358*H358,2)</f>
        <v>0</v>
      </c>
      <c r="BL358" s="17" t="s">
        <v>167</v>
      </c>
      <c r="BM358" s="237" t="s">
        <v>420</v>
      </c>
    </row>
    <row r="359" s="13" customFormat="1">
      <c r="A359" s="13"/>
      <c r="B359" s="239"/>
      <c r="C359" s="240"/>
      <c r="D359" s="241" t="s">
        <v>168</v>
      </c>
      <c r="E359" s="242" t="s">
        <v>1</v>
      </c>
      <c r="F359" s="243" t="s">
        <v>421</v>
      </c>
      <c r="G359" s="240"/>
      <c r="H359" s="242" t="s">
        <v>1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168</v>
      </c>
      <c r="AU359" s="249" t="s">
        <v>88</v>
      </c>
      <c r="AV359" s="13" t="s">
        <v>86</v>
      </c>
      <c r="AW359" s="13" t="s">
        <v>35</v>
      </c>
      <c r="AX359" s="13" t="s">
        <v>79</v>
      </c>
      <c r="AY359" s="249" t="s">
        <v>160</v>
      </c>
    </row>
    <row r="360" s="14" customFormat="1">
      <c r="A360" s="14"/>
      <c r="B360" s="250"/>
      <c r="C360" s="251"/>
      <c r="D360" s="241" t="s">
        <v>168</v>
      </c>
      <c r="E360" s="252" t="s">
        <v>1</v>
      </c>
      <c r="F360" s="253" t="s">
        <v>422</v>
      </c>
      <c r="G360" s="251"/>
      <c r="H360" s="254">
        <v>78.027000000000001</v>
      </c>
      <c r="I360" s="255"/>
      <c r="J360" s="251"/>
      <c r="K360" s="251"/>
      <c r="L360" s="256"/>
      <c r="M360" s="257"/>
      <c r="N360" s="258"/>
      <c r="O360" s="258"/>
      <c r="P360" s="258"/>
      <c r="Q360" s="258"/>
      <c r="R360" s="258"/>
      <c r="S360" s="258"/>
      <c r="T360" s="25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0" t="s">
        <v>168</v>
      </c>
      <c r="AU360" s="260" t="s">
        <v>88</v>
      </c>
      <c r="AV360" s="14" t="s">
        <v>88</v>
      </c>
      <c r="AW360" s="14" t="s">
        <v>35</v>
      </c>
      <c r="AX360" s="14" t="s">
        <v>79</v>
      </c>
      <c r="AY360" s="260" t="s">
        <v>160</v>
      </c>
    </row>
    <row r="361" s="14" customFormat="1">
      <c r="A361" s="14"/>
      <c r="B361" s="250"/>
      <c r="C361" s="251"/>
      <c r="D361" s="241" t="s">
        <v>168</v>
      </c>
      <c r="E361" s="252" t="s">
        <v>1</v>
      </c>
      <c r="F361" s="253" t="s">
        <v>423</v>
      </c>
      <c r="G361" s="251"/>
      <c r="H361" s="254">
        <v>-10.438000000000001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0" t="s">
        <v>168</v>
      </c>
      <c r="AU361" s="260" t="s">
        <v>88</v>
      </c>
      <c r="AV361" s="14" t="s">
        <v>88</v>
      </c>
      <c r="AW361" s="14" t="s">
        <v>35</v>
      </c>
      <c r="AX361" s="14" t="s">
        <v>79</v>
      </c>
      <c r="AY361" s="260" t="s">
        <v>160</v>
      </c>
    </row>
    <row r="362" s="14" customFormat="1">
      <c r="A362" s="14"/>
      <c r="B362" s="250"/>
      <c r="C362" s="251"/>
      <c r="D362" s="241" t="s">
        <v>168</v>
      </c>
      <c r="E362" s="252" t="s">
        <v>1</v>
      </c>
      <c r="F362" s="253" t="s">
        <v>424</v>
      </c>
      <c r="G362" s="251"/>
      <c r="H362" s="254">
        <v>2.5800000000000001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168</v>
      </c>
      <c r="AU362" s="260" t="s">
        <v>88</v>
      </c>
      <c r="AV362" s="14" t="s">
        <v>88</v>
      </c>
      <c r="AW362" s="14" t="s">
        <v>35</v>
      </c>
      <c r="AX362" s="14" t="s">
        <v>79</v>
      </c>
      <c r="AY362" s="260" t="s">
        <v>160</v>
      </c>
    </row>
    <row r="363" s="13" customFormat="1">
      <c r="A363" s="13"/>
      <c r="B363" s="239"/>
      <c r="C363" s="240"/>
      <c r="D363" s="241" t="s">
        <v>168</v>
      </c>
      <c r="E363" s="242" t="s">
        <v>1</v>
      </c>
      <c r="F363" s="243" t="s">
        <v>425</v>
      </c>
      <c r="G363" s="240"/>
      <c r="H363" s="242" t="s">
        <v>1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168</v>
      </c>
      <c r="AU363" s="249" t="s">
        <v>88</v>
      </c>
      <c r="AV363" s="13" t="s">
        <v>86</v>
      </c>
      <c r="AW363" s="13" t="s">
        <v>35</v>
      </c>
      <c r="AX363" s="13" t="s">
        <v>79</v>
      </c>
      <c r="AY363" s="249" t="s">
        <v>160</v>
      </c>
    </row>
    <row r="364" s="14" customFormat="1">
      <c r="A364" s="14"/>
      <c r="B364" s="250"/>
      <c r="C364" s="251"/>
      <c r="D364" s="241" t="s">
        <v>168</v>
      </c>
      <c r="E364" s="252" t="s">
        <v>1</v>
      </c>
      <c r="F364" s="253" t="s">
        <v>345</v>
      </c>
      <c r="G364" s="251"/>
      <c r="H364" s="254">
        <v>10.618</v>
      </c>
      <c r="I364" s="255"/>
      <c r="J364" s="251"/>
      <c r="K364" s="251"/>
      <c r="L364" s="256"/>
      <c r="M364" s="257"/>
      <c r="N364" s="258"/>
      <c r="O364" s="258"/>
      <c r="P364" s="258"/>
      <c r="Q364" s="258"/>
      <c r="R364" s="258"/>
      <c r="S364" s="258"/>
      <c r="T364" s="25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0" t="s">
        <v>168</v>
      </c>
      <c r="AU364" s="260" t="s">
        <v>88</v>
      </c>
      <c r="AV364" s="14" t="s">
        <v>88</v>
      </c>
      <c r="AW364" s="14" t="s">
        <v>35</v>
      </c>
      <c r="AX364" s="14" t="s">
        <v>79</v>
      </c>
      <c r="AY364" s="260" t="s">
        <v>160</v>
      </c>
    </row>
    <row r="365" s="13" customFormat="1">
      <c r="A365" s="13"/>
      <c r="B365" s="239"/>
      <c r="C365" s="240"/>
      <c r="D365" s="241" t="s">
        <v>168</v>
      </c>
      <c r="E365" s="242" t="s">
        <v>1</v>
      </c>
      <c r="F365" s="243" t="s">
        <v>426</v>
      </c>
      <c r="G365" s="240"/>
      <c r="H365" s="242" t="s">
        <v>1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168</v>
      </c>
      <c r="AU365" s="249" t="s">
        <v>88</v>
      </c>
      <c r="AV365" s="13" t="s">
        <v>86</v>
      </c>
      <c r="AW365" s="13" t="s">
        <v>35</v>
      </c>
      <c r="AX365" s="13" t="s">
        <v>79</v>
      </c>
      <c r="AY365" s="249" t="s">
        <v>160</v>
      </c>
    </row>
    <row r="366" s="14" customFormat="1">
      <c r="A366" s="14"/>
      <c r="B366" s="250"/>
      <c r="C366" s="251"/>
      <c r="D366" s="241" t="s">
        <v>168</v>
      </c>
      <c r="E366" s="252" t="s">
        <v>1</v>
      </c>
      <c r="F366" s="253" t="s">
        <v>427</v>
      </c>
      <c r="G366" s="251"/>
      <c r="H366" s="254">
        <v>40.975999999999999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0" t="s">
        <v>168</v>
      </c>
      <c r="AU366" s="260" t="s">
        <v>88</v>
      </c>
      <c r="AV366" s="14" t="s">
        <v>88</v>
      </c>
      <c r="AW366" s="14" t="s">
        <v>35</v>
      </c>
      <c r="AX366" s="14" t="s">
        <v>79</v>
      </c>
      <c r="AY366" s="260" t="s">
        <v>160</v>
      </c>
    </row>
    <row r="367" s="14" customFormat="1">
      <c r="A367" s="14"/>
      <c r="B367" s="250"/>
      <c r="C367" s="251"/>
      <c r="D367" s="241" t="s">
        <v>168</v>
      </c>
      <c r="E367" s="252" t="s">
        <v>1</v>
      </c>
      <c r="F367" s="253" t="s">
        <v>428</v>
      </c>
      <c r="G367" s="251"/>
      <c r="H367" s="254">
        <v>-12.803000000000001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168</v>
      </c>
      <c r="AU367" s="260" t="s">
        <v>88</v>
      </c>
      <c r="AV367" s="14" t="s">
        <v>88</v>
      </c>
      <c r="AW367" s="14" t="s">
        <v>35</v>
      </c>
      <c r="AX367" s="14" t="s">
        <v>79</v>
      </c>
      <c r="AY367" s="260" t="s">
        <v>160</v>
      </c>
    </row>
    <row r="368" s="14" customFormat="1">
      <c r="A368" s="14"/>
      <c r="B368" s="250"/>
      <c r="C368" s="251"/>
      <c r="D368" s="241" t="s">
        <v>168</v>
      </c>
      <c r="E368" s="252" t="s">
        <v>1</v>
      </c>
      <c r="F368" s="253" t="s">
        <v>429</v>
      </c>
      <c r="G368" s="251"/>
      <c r="H368" s="254">
        <v>1.29</v>
      </c>
      <c r="I368" s="255"/>
      <c r="J368" s="251"/>
      <c r="K368" s="251"/>
      <c r="L368" s="256"/>
      <c r="M368" s="257"/>
      <c r="N368" s="258"/>
      <c r="O368" s="258"/>
      <c r="P368" s="258"/>
      <c r="Q368" s="258"/>
      <c r="R368" s="258"/>
      <c r="S368" s="258"/>
      <c r="T368" s="25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0" t="s">
        <v>168</v>
      </c>
      <c r="AU368" s="260" t="s">
        <v>88</v>
      </c>
      <c r="AV368" s="14" t="s">
        <v>88</v>
      </c>
      <c r="AW368" s="14" t="s">
        <v>35</v>
      </c>
      <c r="AX368" s="14" t="s">
        <v>79</v>
      </c>
      <c r="AY368" s="260" t="s">
        <v>160</v>
      </c>
    </row>
    <row r="369" s="15" customFormat="1">
      <c r="A369" s="15"/>
      <c r="B369" s="261"/>
      <c r="C369" s="262"/>
      <c r="D369" s="241" t="s">
        <v>168</v>
      </c>
      <c r="E369" s="263" t="s">
        <v>1</v>
      </c>
      <c r="F369" s="264" t="s">
        <v>173</v>
      </c>
      <c r="G369" s="262"/>
      <c r="H369" s="265">
        <v>110.25</v>
      </c>
      <c r="I369" s="266"/>
      <c r="J369" s="262"/>
      <c r="K369" s="262"/>
      <c r="L369" s="267"/>
      <c r="M369" s="268"/>
      <c r="N369" s="269"/>
      <c r="O369" s="269"/>
      <c r="P369" s="269"/>
      <c r="Q369" s="269"/>
      <c r="R369" s="269"/>
      <c r="S369" s="269"/>
      <c r="T369" s="270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1" t="s">
        <v>168</v>
      </c>
      <c r="AU369" s="271" t="s">
        <v>88</v>
      </c>
      <c r="AV369" s="15" t="s">
        <v>167</v>
      </c>
      <c r="AW369" s="15" t="s">
        <v>35</v>
      </c>
      <c r="AX369" s="15" t="s">
        <v>86</v>
      </c>
      <c r="AY369" s="271" t="s">
        <v>160</v>
      </c>
    </row>
    <row r="370" s="2" customFormat="1" ht="37.8" customHeight="1">
      <c r="A370" s="38"/>
      <c r="B370" s="39"/>
      <c r="C370" s="226" t="s">
        <v>309</v>
      </c>
      <c r="D370" s="226" t="s">
        <v>162</v>
      </c>
      <c r="E370" s="227" t="s">
        <v>430</v>
      </c>
      <c r="F370" s="228" t="s">
        <v>431</v>
      </c>
      <c r="G370" s="229" t="s">
        <v>242</v>
      </c>
      <c r="H370" s="230">
        <v>29.463000000000001</v>
      </c>
      <c r="I370" s="231"/>
      <c r="J370" s="232">
        <f>ROUND(I370*H370,2)</f>
        <v>0</v>
      </c>
      <c r="K370" s="228" t="s">
        <v>166</v>
      </c>
      <c r="L370" s="44"/>
      <c r="M370" s="233" t="s">
        <v>1</v>
      </c>
      <c r="N370" s="234" t="s">
        <v>44</v>
      </c>
      <c r="O370" s="91"/>
      <c r="P370" s="235">
        <f>O370*H370</f>
        <v>0</v>
      </c>
      <c r="Q370" s="235">
        <v>0.0043839999999999999</v>
      </c>
      <c r="R370" s="235">
        <f>Q370*H370</f>
        <v>0.129165792</v>
      </c>
      <c r="S370" s="235">
        <v>0</v>
      </c>
      <c r="T370" s="23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7" t="s">
        <v>167</v>
      </c>
      <c r="AT370" s="237" t="s">
        <v>162</v>
      </c>
      <c r="AU370" s="237" t="s">
        <v>88</v>
      </c>
      <c r="AY370" s="17" t="s">
        <v>160</v>
      </c>
      <c r="BE370" s="238">
        <f>IF(N370="základní",J370,0)</f>
        <v>0</v>
      </c>
      <c r="BF370" s="238">
        <f>IF(N370="snížená",J370,0)</f>
        <v>0</v>
      </c>
      <c r="BG370" s="238">
        <f>IF(N370="zákl. přenesená",J370,0)</f>
        <v>0</v>
      </c>
      <c r="BH370" s="238">
        <f>IF(N370="sníž. přenesená",J370,0)</f>
        <v>0</v>
      </c>
      <c r="BI370" s="238">
        <f>IF(N370="nulová",J370,0)</f>
        <v>0</v>
      </c>
      <c r="BJ370" s="17" t="s">
        <v>86</v>
      </c>
      <c r="BK370" s="238">
        <f>ROUND(I370*H370,2)</f>
        <v>0</v>
      </c>
      <c r="BL370" s="17" t="s">
        <v>167</v>
      </c>
      <c r="BM370" s="237" t="s">
        <v>432</v>
      </c>
    </row>
    <row r="371" s="13" customFormat="1">
      <c r="A371" s="13"/>
      <c r="B371" s="239"/>
      <c r="C371" s="240"/>
      <c r="D371" s="241" t="s">
        <v>168</v>
      </c>
      <c r="E371" s="242" t="s">
        <v>1</v>
      </c>
      <c r="F371" s="243" t="s">
        <v>426</v>
      </c>
      <c r="G371" s="240"/>
      <c r="H371" s="242" t="s">
        <v>1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168</v>
      </c>
      <c r="AU371" s="249" t="s">
        <v>88</v>
      </c>
      <c r="AV371" s="13" t="s">
        <v>86</v>
      </c>
      <c r="AW371" s="13" t="s">
        <v>35</v>
      </c>
      <c r="AX371" s="13" t="s">
        <v>79</v>
      </c>
      <c r="AY371" s="249" t="s">
        <v>160</v>
      </c>
    </row>
    <row r="372" s="14" customFormat="1">
      <c r="A372" s="14"/>
      <c r="B372" s="250"/>
      <c r="C372" s="251"/>
      <c r="D372" s="241" t="s">
        <v>168</v>
      </c>
      <c r="E372" s="252" t="s">
        <v>1</v>
      </c>
      <c r="F372" s="253" t="s">
        <v>427</v>
      </c>
      <c r="G372" s="251"/>
      <c r="H372" s="254">
        <v>40.975999999999999</v>
      </c>
      <c r="I372" s="255"/>
      <c r="J372" s="251"/>
      <c r="K372" s="251"/>
      <c r="L372" s="256"/>
      <c r="M372" s="257"/>
      <c r="N372" s="258"/>
      <c r="O372" s="258"/>
      <c r="P372" s="258"/>
      <c r="Q372" s="258"/>
      <c r="R372" s="258"/>
      <c r="S372" s="258"/>
      <c r="T372" s="25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0" t="s">
        <v>168</v>
      </c>
      <c r="AU372" s="260" t="s">
        <v>88</v>
      </c>
      <c r="AV372" s="14" t="s">
        <v>88</v>
      </c>
      <c r="AW372" s="14" t="s">
        <v>35</v>
      </c>
      <c r="AX372" s="14" t="s">
        <v>79</v>
      </c>
      <c r="AY372" s="260" t="s">
        <v>160</v>
      </c>
    </row>
    <row r="373" s="14" customFormat="1">
      <c r="A373" s="14"/>
      <c r="B373" s="250"/>
      <c r="C373" s="251"/>
      <c r="D373" s="241" t="s">
        <v>168</v>
      </c>
      <c r="E373" s="252" t="s">
        <v>1</v>
      </c>
      <c r="F373" s="253" t="s">
        <v>428</v>
      </c>
      <c r="G373" s="251"/>
      <c r="H373" s="254">
        <v>-12.803000000000001</v>
      </c>
      <c r="I373" s="255"/>
      <c r="J373" s="251"/>
      <c r="K373" s="251"/>
      <c r="L373" s="256"/>
      <c r="M373" s="257"/>
      <c r="N373" s="258"/>
      <c r="O373" s="258"/>
      <c r="P373" s="258"/>
      <c r="Q373" s="258"/>
      <c r="R373" s="258"/>
      <c r="S373" s="258"/>
      <c r="T373" s="25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0" t="s">
        <v>168</v>
      </c>
      <c r="AU373" s="260" t="s">
        <v>88</v>
      </c>
      <c r="AV373" s="14" t="s">
        <v>88</v>
      </c>
      <c r="AW373" s="14" t="s">
        <v>35</v>
      </c>
      <c r="AX373" s="14" t="s">
        <v>79</v>
      </c>
      <c r="AY373" s="260" t="s">
        <v>160</v>
      </c>
    </row>
    <row r="374" s="14" customFormat="1">
      <c r="A374" s="14"/>
      <c r="B374" s="250"/>
      <c r="C374" s="251"/>
      <c r="D374" s="241" t="s">
        <v>168</v>
      </c>
      <c r="E374" s="252" t="s">
        <v>1</v>
      </c>
      <c r="F374" s="253" t="s">
        <v>429</v>
      </c>
      <c r="G374" s="251"/>
      <c r="H374" s="254">
        <v>1.29</v>
      </c>
      <c r="I374" s="255"/>
      <c r="J374" s="251"/>
      <c r="K374" s="251"/>
      <c r="L374" s="256"/>
      <c r="M374" s="257"/>
      <c r="N374" s="258"/>
      <c r="O374" s="258"/>
      <c r="P374" s="258"/>
      <c r="Q374" s="258"/>
      <c r="R374" s="258"/>
      <c r="S374" s="258"/>
      <c r="T374" s="25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0" t="s">
        <v>168</v>
      </c>
      <c r="AU374" s="260" t="s">
        <v>88</v>
      </c>
      <c r="AV374" s="14" t="s">
        <v>88</v>
      </c>
      <c r="AW374" s="14" t="s">
        <v>35</v>
      </c>
      <c r="AX374" s="14" t="s">
        <v>79</v>
      </c>
      <c r="AY374" s="260" t="s">
        <v>160</v>
      </c>
    </row>
    <row r="375" s="15" customFormat="1">
      <c r="A375" s="15"/>
      <c r="B375" s="261"/>
      <c r="C375" s="262"/>
      <c r="D375" s="241" t="s">
        <v>168</v>
      </c>
      <c r="E375" s="263" t="s">
        <v>1</v>
      </c>
      <c r="F375" s="264" t="s">
        <v>173</v>
      </c>
      <c r="G375" s="262"/>
      <c r="H375" s="265">
        <v>29.462999999999997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1" t="s">
        <v>168</v>
      </c>
      <c r="AU375" s="271" t="s">
        <v>88</v>
      </c>
      <c r="AV375" s="15" t="s">
        <v>167</v>
      </c>
      <c r="AW375" s="15" t="s">
        <v>35</v>
      </c>
      <c r="AX375" s="15" t="s">
        <v>86</v>
      </c>
      <c r="AY375" s="271" t="s">
        <v>160</v>
      </c>
    </row>
    <row r="376" s="2" customFormat="1" ht="37.8" customHeight="1">
      <c r="A376" s="38"/>
      <c r="B376" s="39"/>
      <c r="C376" s="226" t="s">
        <v>433</v>
      </c>
      <c r="D376" s="226" t="s">
        <v>162</v>
      </c>
      <c r="E376" s="227" t="s">
        <v>434</v>
      </c>
      <c r="F376" s="228" t="s">
        <v>435</v>
      </c>
      <c r="G376" s="229" t="s">
        <v>242</v>
      </c>
      <c r="H376" s="230">
        <v>110.25</v>
      </c>
      <c r="I376" s="231"/>
      <c r="J376" s="232">
        <f>ROUND(I376*H376,2)</f>
        <v>0</v>
      </c>
      <c r="K376" s="228" t="s">
        <v>166</v>
      </c>
      <c r="L376" s="44"/>
      <c r="M376" s="233" t="s">
        <v>1</v>
      </c>
      <c r="N376" s="234" t="s">
        <v>44</v>
      </c>
      <c r="O376" s="91"/>
      <c r="P376" s="235">
        <f>O376*H376</f>
        <v>0</v>
      </c>
      <c r="Q376" s="235">
        <v>0.023630000000000002</v>
      </c>
      <c r="R376" s="235">
        <f>Q376*H376</f>
        <v>2.6052075000000001</v>
      </c>
      <c r="S376" s="235">
        <v>0</v>
      </c>
      <c r="T376" s="23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7" t="s">
        <v>167</v>
      </c>
      <c r="AT376" s="237" t="s">
        <v>162</v>
      </c>
      <c r="AU376" s="237" t="s">
        <v>88</v>
      </c>
      <c r="AY376" s="17" t="s">
        <v>160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7" t="s">
        <v>86</v>
      </c>
      <c r="BK376" s="238">
        <f>ROUND(I376*H376,2)</f>
        <v>0</v>
      </c>
      <c r="BL376" s="17" t="s">
        <v>167</v>
      </c>
      <c r="BM376" s="237" t="s">
        <v>436</v>
      </c>
    </row>
    <row r="377" s="13" customFormat="1">
      <c r="A377" s="13"/>
      <c r="B377" s="239"/>
      <c r="C377" s="240"/>
      <c r="D377" s="241" t="s">
        <v>168</v>
      </c>
      <c r="E377" s="242" t="s">
        <v>1</v>
      </c>
      <c r="F377" s="243" t="s">
        <v>421</v>
      </c>
      <c r="G377" s="240"/>
      <c r="H377" s="242" t="s">
        <v>1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168</v>
      </c>
      <c r="AU377" s="249" t="s">
        <v>88</v>
      </c>
      <c r="AV377" s="13" t="s">
        <v>86</v>
      </c>
      <c r="AW377" s="13" t="s">
        <v>35</v>
      </c>
      <c r="AX377" s="13" t="s">
        <v>79</v>
      </c>
      <c r="AY377" s="249" t="s">
        <v>160</v>
      </c>
    </row>
    <row r="378" s="14" customFormat="1">
      <c r="A378" s="14"/>
      <c r="B378" s="250"/>
      <c r="C378" s="251"/>
      <c r="D378" s="241" t="s">
        <v>168</v>
      </c>
      <c r="E378" s="252" t="s">
        <v>1</v>
      </c>
      <c r="F378" s="253" t="s">
        <v>422</v>
      </c>
      <c r="G378" s="251"/>
      <c r="H378" s="254">
        <v>78.027000000000001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0" t="s">
        <v>168</v>
      </c>
      <c r="AU378" s="260" t="s">
        <v>88</v>
      </c>
      <c r="AV378" s="14" t="s">
        <v>88</v>
      </c>
      <c r="AW378" s="14" t="s">
        <v>35</v>
      </c>
      <c r="AX378" s="14" t="s">
        <v>79</v>
      </c>
      <c r="AY378" s="260" t="s">
        <v>160</v>
      </c>
    </row>
    <row r="379" s="14" customFormat="1">
      <c r="A379" s="14"/>
      <c r="B379" s="250"/>
      <c r="C379" s="251"/>
      <c r="D379" s="241" t="s">
        <v>168</v>
      </c>
      <c r="E379" s="252" t="s">
        <v>1</v>
      </c>
      <c r="F379" s="253" t="s">
        <v>423</v>
      </c>
      <c r="G379" s="251"/>
      <c r="H379" s="254">
        <v>-10.438000000000001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0" t="s">
        <v>168</v>
      </c>
      <c r="AU379" s="260" t="s">
        <v>88</v>
      </c>
      <c r="AV379" s="14" t="s">
        <v>88</v>
      </c>
      <c r="AW379" s="14" t="s">
        <v>35</v>
      </c>
      <c r="AX379" s="14" t="s">
        <v>79</v>
      </c>
      <c r="AY379" s="260" t="s">
        <v>160</v>
      </c>
    </row>
    <row r="380" s="14" customFormat="1">
      <c r="A380" s="14"/>
      <c r="B380" s="250"/>
      <c r="C380" s="251"/>
      <c r="D380" s="241" t="s">
        <v>168</v>
      </c>
      <c r="E380" s="252" t="s">
        <v>1</v>
      </c>
      <c r="F380" s="253" t="s">
        <v>424</v>
      </c>
      <c r="G380" s="251"/>
      <c r="H380" s="254">
        <v>2.5800000000000001</v>
      </c>
      <c r="I380" s="255"/>
      <c r="J380" s="251"/>
      <c r="K380" s="251"/>
      <c r="L380" s="256"/>
      <c r="M380" s="257"/>
      <c r="N380" s="258"/>
      <c r="O380" s="258"/>
      <c r="P380" s="258"/>
      <c r="Q380" s="258"/>
      <c r="R380" s="258"/>
      <c r="S380" s="258"/>
      <c r="T380" s="25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0" t="s">
        <v>168</v>
      </c>
      <c r="AU380" s="260" t="s">
        <v>88</v>
      </c>
      <c r="AV380" s="14" t="s">
        <v>88</v>
      </c>
      <c r="AW380" s="14" t="s">
        <v>35</v>
      </c>
      <c r="AX380" s="14" t="s">
        <v>79</v>
      </c>
      <c r="AY380" s="260" t="s">
        <v>160</v>
      </c>
    </row>
    <row r="381" s="13" customFormat="1">
      <c r="A381" s="13"/>
      <c r="B381" s="239"/>
      <c r="C381" s="240"/>
      <c r="D381" s="241" t="s">
        <v>168</v>
      </c>
      <c r="E381" s="242" t="s">
        <v>1</v>
      </c>
      <c r="F381" s="243" t="s">
        <v>425</v>
      </c>
      <c r="G381" s="240"/>
      <c r="H381" s="242" t="s">
        <v>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168</v>
      </c>
      <c r="AU381" s="249" t="s">
        <v>88</v>
      </c>
      <c r="AV381" s="13" t="s">
        <v>86</v>
      </c>
      <c r="AW381" s="13" t="s">
        <v>35</v>
      </c>
      <c r="AX381" s="13" t="s">
        <v>79</v>
      </c>
      <c r="AY381" s="249" t="s">
        <v>160</v>
      </c>
    </row>
    <row r="382" s="14" customFormat="1">
      <c r="A382" s="14"/>
      <c r="B382" s="250"/>
      <c r="C382" s="251"/>
      <c r="D382" s="241" t="s">
        <v>168</v>
      </c>
      <c r="E382" s="252" t="s">
        <v>1</v>
      </c>
      <c r="F382" s="253" t="s">
        <v>345</v>
      </c>
      <c r="G382" s="251"/>
      <c r="H382" s="254">
        <v>10.618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0" t="s">
        <v>168</v>
      </c>
      <c r="AU382" s="260" t="s">
        <v>88</v>
      </c>
      <c r="AV382" s="14" t="s">
        <v>88</v>
      </c>
      <c r="AW382" s="14" t="s">
        <v>35</v>
      </c>
      <c r="AX382" s="14" t="s">
        <v>79</v>
      </c>
      <c r="AY382" s="260" t="s">
        <v>160</v>
      </c>
    </row>
    <row r="383" s="13" customFormat="1">
      <c r="A383" s="13"/>
      <c r="B383" s="239"/>
      <c r="C383" s="240"/>
      <c r="D383" s="241" t="s">
        <v>168</v>
      </c>
      <c r="E383" s="242" t="s">
        <v>1</v>
      </c>
      <c r="F383" s="243" t="s">
        <v>426</v>
      </c>
      <c r="G383" s="240"/>
      <c r="H383" s="242" t="s">
        <v>1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168</v>
      </c>
      <c r="AU383" s="249" t="s">
        <v>88</v>
      </c>
      <c r="AV383" s="13" t="s">
        <v>86</v>
      </c>
      <c r="AW383" s="13" t="s">
        <v>35</v>
      </c>
      <c r="AX383" s="13" t="s">
        <v>79</v>
      </c>
      <c r="AY383" s="249" t="s">
        <v>160</v>
      </c>
    </row>
    <row r="384" s="14" customFormat="1">
      <c r="A384" s="14"/>
      <c r="B384" s="250"/>
      <c r="C384" s="251"/>
      <c r="D384" s="241" t="s">
        <v>168</v>
      </c>
      <c r="E384" s="252" t="s">
        <v>1</v>
      </c>
      <c r="F384" s="253" t="s">
        <v>427</v>
      </c>
      <c r="G384" s="251"/>
      <c r="H384" s="254">
        <v>40.975999999999999</v>
      </c>
      <c r="I384" s="255"/>
      <c r="J384" s="251"/>
      <c r="K384" s="251"/>
      <c r="L384" s="256"/>
      <c r="M384" s="257"/>
      <c r="N384" s="258"/>
      <c r="O384" s="258"/>
      <c r="P384" s="258"/>
      <c r="Q384" s="258"/>
      <c r="R384" s="258"/>
      <c r="S384" s="258"/>
      <c r="T384" s="25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0" t="s">
        <v>168</v>
      </c>
      <c r="AU384" s="260" t="s">
        <v>88</v>
      </c>
      <c r="AV384" s="14" t="s">
        <v>88</v>
      </c>
      <c r="AW384" s="14" t="s">
        <v>35</v>
      </c>
      <c r="AX384" s="14" t="s">
        <v>79</v>
      </c>
      <c r="AY384" s="260" t="s">
        <v>160</v>
      </c>
    </row>
    <row r="385" s="14" customFormat="1">
      <c r="A385" s="14"/>
      <c r="B385" s="250"/>
      <c r="C385" s="251"/>
      <c r="D385" s="241" t="s">
        <v>168</v>
      </c>
      <c r="E385" s="252" t="s">
        <v>1</v>
      </c>
      <c r="F385" s="253" t="s">
        <v>428</v>
      </c>
      <c r="G385" s="251"/>
      <c r="H385" s="254">
        <v>-12.803000000000001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0" t="s">
        <v>168</v>
      </c>
      <c r="AU385" s="260" t="s">
        <v>88</v>
      </c>
      <c r="AV385" s="14" t="s">
        <v>88</v>
      </c>
      <c r="AW385" s="14" t="s">
        <v>35</v>
      </c>
      <c r="AX385" s="14" t="s">
        <v>79</v>
      </c>
      <c r="AY385" s="260" t="s">
        <v>160</v>
      </c>
    </row>
    <row r="386" s="14" customFormat="1">
      <c r="A386" s="14"/>
      <c r="B386" s="250"/>
      <c r="C386" s="251"/>
      <c r="D386" s="241" t="s">
        <v>168</v>
      </c>
      <c r="E386" s="252" t="s">
        <v>1</v>
      </c>
      <c r="F386" s="253" t="s">
        <v>429</v>
      </c>
      <c r="G386" s="251"/>
      <c r="H386" s="254">
        <v>1.29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0" t="s">
        <v>168</v>
      </c>
      <c r="AU386" s="260" t="s">
        <v>88</v>
      </c>
      <c r="AV386" s="14" t="s">
        <v>88</v>
      </c>
      <c r="AW386" s="14" t="s">
        <v>35</v>
      </c>
      <c r="AX386" s="14" t="s">
        <v>79</v>
      </c>
      <c r="AY386" s="260" t="s">
        <v>160</v>
      </c>
    </row>
    <row r="387" s="15" customFormat="1">
      <c r="A387" s="15"/>
      <c r="B387" s="261"/>
      <c r="C387" s="262"/>
      <c r="D387" s="241" t="s">
        <v>168</v>
      </c>
      <c r="E387" s="263" t="s">
        <v>1</v>
      </c>
      <c r="F387" s="264" t="s">
        <v>173</v>
      </c>
      <c r="G387" s="262"/>
      <c r="H387" s="265">
        <v>110.25</v>
      </c>
      <c r="I387" s="266"/>
      <c r="J387" s="262"/>
      <c r="K387" s="262"/>
      <c r="L387" s="267"/>
      <c r="M387" s="268"/>
      <c r="N387" s="269"/>
      <c r="O387" s="269"/>
      <c r="P387" s="269"/>
      <c r="Q387" s="269"/>
      <c r="R387" s="269"/>
      <c r="S387" s="269"/>
      <c r="T387" s="270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1" t="s">
        <v>168</v>
      </c>
      <c r="AU387" s="271" t="s">
        <v>88</v>
      </c>
      <c r="AV387" s="15" t="s">
        <v>167</v>
      </c>
      <c r="AW387" s="15" t="s">
        <v>35</v>
      </c>
      <c r="AX387" s="15" t="s">
        <v>86</v>
      </c>
      <c r="AY387" s="271" t="s">
        <v>160</v>
      </c>
    </row>
    <row r="388" s="2" customFormat="1" ht="37.8" customHeight="1">
      <c r="A388" s="38"/>
      <c r="B388" s="39"/>
      <c r="C388" s="226" t="s">
        <v>313</v>
      </c>
      <c r="D388" s="226" t="s">
        <v>162</v>
      </c>
      <c r="E388" s="227" t="s">
        <v>437</v>
      </c>
      <c r="F388" s="228" t="s">
        <v>438</v>
      </c>
      <c r="G388" s="229" t="s">
        <v>242</v>
      </c>
      <c r="H388" s="230">
        <v>29.463000000000001</v>
      </c>
      <c r="I388" s="231"/>
      <c r="J388" s="232">
        <f>ROUND(I388*H388,2)</f>
        <v>0</v>
      </c>
      <c r="K388" s="228" t="s">
        <v>415</v>
      </c>
      <c r="L388" s="44"/>
      <c r="M388" s="233" t="s">
        <v>1</v>
      </c>
      <c r="N388" s="234" t="s">
        <v>44</v>
      </c>
      <c r="O388" s="91"/>
      <c r="P388" s="235">
        <f>O388*H388</f>
        <v>0</v>
      </c>
      <c r="Q388" s="235">
        <v>0</v>
      </c>
      <c r="R388" s="235">
        <f>Q388*H388</f>
        <v>0</v>
      </c>
      <c r="S388" s="235">
        <v>0</v>
      </c>
      <c r="T388" s="23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7" t="s">
        <v>167</v>
      </c>
      <c r="AT388" s="237" t="s">
        <v>162</v>
      </c>
      <c r="AU388" s="237" t="s">
        <v>88</v>
      </c>
      <c r="AY388" s="17" t="s">
        <v>160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7" t="s">
        <v>86</v>
      </c>
      <c r="BK388" s="238">
        <f>ROUND(I388*H388,2)</f>
        <v>0</v>
      </c>
      <c r="BL388" s="17" t="s">
        <v>167</v>
      </c>
      <c r="BM388" s="237" t="s">
        <v>439</v>
      </c>
    </row>
    <row r="389" s="13" customFormat="1">
      <c r="A389" s="13"/>
      <c r="B389" s="239"/>
      <c r="C389" s="240"/>
      <c r="D389" s="241" t="s">
        <v>168</v>
      </c>
      <c r="E389" s="242" t="s">
        <v>1</v>
      </c>
      <c r="F389" s="243" t="s">
        <v>426</v>
      </c>
      <c r="G389" s="240"/>
      <c r="H389" s="242" t="s">
        <v>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168</v>
      </c>
      <c r="AU389" s="249" t="s">
        <v>88</v>
      </c>
      <c r="AV389" s="13" t="s">
        <v>86</v>
      </c>
      <c r="AW389" s="13" t="s">
        <v>35</v>
      </c>
      <c r="AX389" s="13" t="s">
        <v>79</v>
      </c>
      <c r="AY389" s="249" t="s">
        <v>160</v>
      </c>
    </row>
    <row r="390" s="14" customFormat="1">
      <c r="A390" s="14"/>
      <c r="B390" s="250"/>
      <c r="C390" s="251"/>
      <c r="D390" s="241" t="s">
        <v>168</v>
      </c>
      <c r="E390" s="252" t="s">
        <v>1</v>
      </c>
      <c r="F390" s="253" t="s">
        <v>427</v>
      </c>
      <c r="G390" s="251"/>
      <c r="H390" s="254">
        <v>40.975999999999999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168</v>
      </c>
      <c r="AU390" s="260" t="s">
        <v>88</v>
      </c>
      <c r="AV390" s="14" t="s">
        <v>88</v>
      </c>
      <c r="AW390" s="14" t="s">
        <v>35</v>
      </c>
      <c r="AX390" s="14" t="s">
        <v>79</v>
      </c>
      <c r="AY390" s="260" t="s">
        <v>160</v>
      </c>
    </row>
    <row r="391" s="14" customFormat="1">
      <c r="A391" s="14"/>
      <c r="B391" s="250"/>
      <c r="C391" s="251"/>
      <c r="D391" s="241" t="s">
        <v>168</v>
      </c>
      <c r="E391" s="252" t="s">
        <v>1</v>
      </c>
      <c r="F391" s="253" t="s">
        <v>428</v>
      </c>
      <c r="G391" s="251"/>
      <c r="H391" s="254">
        <v>-12.803000000000001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168</v>
      </c>
      <c r="AU391" s="260" t="s">
        <v>88</v>
      </c>
      <c r="AV391" s="14" t="s">
        <v>88</v>
      </c>
      <c r="AW391" s="14" t="s">
        <v>35</v>
      </c>
      <c r="AX391" s="14" t="s">
        <v>79</v>
      </c>
      <c r="AY391" s="260" t="s">
        <v>160</v>
      </c>
    </row>
    <row r="392" s="14" customFormat="1">
      <c r="A392" s="14"/>
      <c r="B392" s="250"/>
      <c r="C392" s="251"/>
      <c r="D392" s="241" t="s">
        <v>168</v>
      </c>
      <c r="E392" s="252" t="s">
        <v>1</v>
      </c>
      <c r="F392" s="253" t="s">
        <v>429</v>
      </c>
      <c r="G392" s="251"/>
      <c r="H392" s="254">
        <v>1.29</v>
      </c>
      <c r="I392" s="255"/>
      <c r="J392" s="251"/>
      <c r="K392" s="251"/>
      <c r="L392" s="256"/>
      <c r="M392" s="257"/>
      <c r="N392" s="258"/>
      <c r="O392" s="258"/>
      <c r="P392" s="258"/>
      <c r="Q392" s="258"/>
      <c r="R392" s="258"/>
      <c r="S392" s="258"/>
      <c r="T392" s="25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0" t="s">
        <v>168</v>
      </c>
      <c r="AU392" s="260" t="s">
        <v>88</v>
      </c>
      <c r="AV392" s="14" t="s">
        <v>88</v>
      </c>
      <c r="AW392" s="14" t="s">
        <v>35</v>
      </c>
      <c r="AX392" s="14" t="s">
        <v>79</v>
      </c>
      <c r="AY392" s="260" t="s">
        <v>160</v>
      </c>
    </row>
    <row r="393" s="15" customFormat="1">
      <c r="A393" s="15"/>
      <c r="B393" s="261"/>
      <c r="C393" s="262"/>
      <c r="D393" s="241" t="s">
        <v>168</v>
      </c>
      <c r="E393" s="263" t="s">
        <v>1</v>
      </c>
      <c r="F393" s="264" t="s">
        <v>173</v>
      </c>
      <c r="G393" s="262"/>
      <c r="H393" s="265">
        <v>29.462999999999997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1" t="s">
        <v>168</v>
      </c>
      <c r="AU393" s="271" t="s">
        <v>88</v>
      </c>
      <c r="AV393" s="15" t="s">
        <v>167</v>
      </c>
      <c r="AW393" s="15" t="s">
        <v>35</v>
      </c>
      <c r="AX393" s="15" t="s">
        <v>86</v>
      </c>
      <c r="AY393" s="271" t="s">
        <v>160</v>
      </c>
    </row>
    <row r="394" s="2" customFormat="1" ht="37.8" customHeight="1">
      <c r="A394" s="38"/>
      <c r="B394" s="39"/>
      <c r="C394" s="226" t="s">
        <v>440</v>
      </c>
      <c r="D394" s="226" t="s">
        <v>162</v>
      </c>
      <c r="E394" s="227" t="s">
        <v>441</v>
      </c>
      <c r="F394" s="228" t="s">
        <v>442</v>
      </c>
      <c r="G394" s="229" t="s">
        <v>242</v>
      </c>
      <c r="H394" s="230">
        <v>2.3650000000000002</v>
      </c>
      <c r="I394" s="231"/>
      <c r="J394" s="232">
        <f>ROUND(I394*H394,2)</f>
        <v>0</v>
      </c>
      <c r="K394" s="228" t="s">
        <v>166</v>
      </c>
      <c r="L394" s="44"/>
      <c r="M394" s="233" t="s">
        <v>1</v>
      </c>
      <c r="N394" s="234" t="s">
        <v>44</v>
      </c>
      <c r="O394" s="91"/>
      <c r="P394" s="235">
        <f>O394*H394</f>
        <v>0</v>
      </c>
      <c r="Q394" s="235">
        <v>0</v>
      </c>
      <c r="R394" s="235">
        <f>Q394*H394</f>
        <v>0</v>
      </c>
      <c r="S394" s="235">
        <v>0</v>
      </c>
      <c r="T394" s="23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7" t="s">
        <v>167</v>
      </c>
      <c r="AT394" s="237" t="s">
        <v>162</v>
      </c>
      <c r="AU394" s="237" t="s">
        <v>88</v>
      </c>
      <c r="AY394" s="17" t="s">
        <v>160</v>
      </c>
      <c r="BE394" s="238">
        <f>IF(N394="základní",J394,0)</f>
        <v>0</v>
      </c>
      <c r="BF394" s="238">
        <f>IF(N394="snížená",J394,0)</f>
        <v>0</v>
      </c>
      <c r="BG394" s="238">
        <f>IF(N394="zákl. přenesená",J394,0)</f>
        <v>0</v>
      </c>
      <c r="BH394" s="238">
        <f>IF(N394="sníž. přenesená",J394,0)</f>
        <v>0</v>
      </c>
      <c r="BI394" s="238">
        <f>IF(N394="nulová",J394,0)</f>
        <v>0</v>
      </c>
      <c r="BJ394" s="17" t="s">
        <v>86</v>
      </c>
      <c r="BK394" s="238">
        <f>ROUND(I394*H394,2)</f>
        <v>0</v>
      </c>
      <c r="BL394" s="17" t="s">
        <v>167</v>
      </c>
      <c r="BM394" s="237" t="s">
        <v>443</v>
      </c>
    </row>
    <row r="395" s="13" customFormat="1">
      <c r="A395" s="13"/>
      <c r="B395" s="239"/>
      <c r="C395" s="240"/>
      <c r="D395" s="241" t="s">
        <v>168</v>
      </c>
      <c r="E395" s="242" t="s">
        <v>1</v>
      </c>
      <c r="F395" s="243" t="s">
        <v>444</v>
      </c>
      <c r="G395" s="240"/>
      <c r="H395" s="242" t="s">
        <v>1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168</v>
      </c>
      <c r="AU395" s="249" t="s">
        <v>88</v>
      </c>
      <c r="AV395" s="13" t="s">
        <v>86</v>
      </c>
      <c r="AW395" s="13" t="s">
        <v>35</v>
      </c>
      <c r="AX395" s="13" t="s">
        <v>79</v>
      </c>
      <c r="AY395" s="249" t="s">
        <v>160</v>
      </c>
    </row>
    <row r="396" s="14" customFormat="1">
      <c r="A396" s="14"/>
      <c r="B396" s="250"/>
      <c r="C396" s="251"/>
      <c r="D396" s="241" t="s">
        <v>168</v>
      </c>
      <c r="E396" s="252" t="s">
        <v>1</v>
      </c>
      <c r="F396" s="253" t="s">
        <v>445</v>
      </c>
      <c r="G396" s="251"/>
      <c r="H396" s="254">
        <v>2.3650000000000002</v>
      </c>
      <c r="I396" s="255"/>
      <c r="J396" s="251"/>
      <c r="K396" s="251"/>
      <c r="L396" s="256"/>
      <c r="M396" s="257"/>
      <c r="N396" s="258"/>
      <c r="O396" s="258"/>
      <c r="P396" s="258"/>
      <c r="Q396" s="258"/>
      <c r="R396" s="258"/>
      <c r="S396" s="258"/>
      <c r="T396" s="25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0" t="s">
        <v>168</v>
      </c>
      <c r="AU396" s="260" t="s">
        <v>88</v>
      </c>
      <c r="AV396" s="14" t="s">
        <v>88</v>
      </c>
      <c r="AW396" s="14" t="s">
        <v>35</v>
      </c>
      <c r="AX396" s="14" t="s">
        <v>79</v>
      </c>
      <c r="AY396" s="260" t="s">
        <v>160</v>
      </c>
    </row>
    <row r="397" s="15" customFormat="1">
      <c r="A397" s="15"/>
      <c r="B397" s="261"/>
      <c r="C397" s="262"/>
      <c r="D397" s="241" t="s">
        <v>168</v>
      </c>
      <c r="E397" s="263" t="s">
        <v>1</v>
      </c>
      <c r="F397" s="264" t="s">
        <v>173</v>
      </c>
      <c r="G397" s="262"/>
      <c r="H397" s="265">
        <v>2.3650000000000002</v>
      </c>
      <c r="I397" s="266"/>
      <c r="J397" s="262"/>
      <c r="K397" s="262"/>
      <c r="L397" s="267"/>
      <c r="M397" s="268"/>
      <c r="N397" s="269"/>
      <c r="O397" s="269"/>
      <c r="P397" s="269"/>
      <c r="Q397" s="269"/>
      <c r="R397" s="269"/>
      <c r="S397" s="269"/>
      <c r="T397" s="27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1" t="s">
        <v>168</v>
      </c>
      <c r="AU397" s="271" t="s">
        <v>88</v>
      </c>
      <c r="AV397" s="15" t="s">
        <v>167</v>
      </c>
      <c r="AW397" s="15" t="s">
        <v>35</v>
      </c>
      <c r="AX397" s="15" t="s">
        <v>86</v>
      </c>
      <c r="AY397" s="271" t="s">
        <v>160</v>
      </c>
    </row>
    <row r="398" s="2" customFormat="1" ht="33" customHeight="1">
      <c r="A398" s="38"/>
      <c r="B398" s="39"/>
      <c r="C398" s="226" t="s">
        <v>320</v>
      </c>
      <c r="D398" s="226" t="s">
        <v>162</v>
      </c>
      <c r="E398" s="227" t="s">
        <v>446</v>
      </c>
      <c r="F398" s="228" t="s">
        <v>447</v>
      </c>
      <c r="G398" s="229" t="s">
        <v>165</v>
      </c>
      <c r="H398" s="230">
        <v>1.7529999999999999</v>
      </c>
      <c r="I398" s="231"/>
      <c r="J398" s="232">
        <f>ROUND(I398*H398,2)</f>
        <v>0</v>
      </c>
      <c r="K398" s="228" t="s">
        <v>166</v>
      </c>
      <c r="L398" s="44"/>
      <c r="M398" s="233" t="s">
        <v>1</v>
      </c>
      <c r="N398" s="234" t="s">
        <v>44</v>
      </c>
      <c r="O398" s="91"/>
      <c r="P398" s="235">
        <f>O398*H398</f>
        <v>0</v>
      </c>
      <c r="Q398" s="235">
        <v>2.45329</v>
      </c>
      <c r="R398" s="235">
        <f>Q398*H398</f>
        <v>4.3006173699999994</v>
      </c>
      <c r="S398" s="235">
        <v>0</v>
      </c>
      <c r="T398" s="23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7" t="s">
        <v>167</v>
      </c>
      <c r="AT398" s="237" t="s">
        <v>162</v>
      </c>
      <c r="AU398" s="237" t="s">
        <v>88</v>
      </c>
      <c r="AY398" s="17" t="s">
        <v>160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7" t="s">
        <v>86</v>
      </c>
      <c r="BK398" s="238">
        <f>ROUND(I398*H398,2)</f>
        <v>0</v>
      </c>
      <c r="BL398" s="17" t="s">
        <v>167</v>
      </c>
      <c r="BM398" s="237" t="s">
        <v>448</v>
      </c>
    </row>
    <row r="399" s="13" customFormat="1">
      <c r="A399" s="13"/>
      <c r="B399" s="239"/>
      <c r="C399" s="240"/>
      <c r="D399" s="241" t="s">
        <v>168</v>
      </c>
      <c r="E399" s="242" t="s">
        <v>1</v>
      </c>
      <c r="F399" s="243" t="s">
        <v>449</v>
      </c>
      <c r="G399" s="240"/>
      <c r="H399" s="242" t="s">
        <v>1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168</v>
      </c>
      <c r="AU399" s="249" t="s">
        <v>88</v>
      </c>
      <c r="AV399" s="13" t="s">
        <v>86</v>
      </c>
      <c r="AW399" s="13" t="s">
        <v>35</v>
      </c>
      <c r="AX399" s="13" t="s">
        <v>79</v>
      </c>
      <c r="AY399" s="249" t="s">
        <v>160</v>
      </c>
    </row>
    <row r="400" s="14" customFormat="1">
      <c r="A400" s="14"/>
      <c r="B400" s="250"/>
      <c r="C400" s="251"/>
      <c r="D400" s="241" t="s">
        <v>168</v>
      </c>
      <c r="E400" s="252" t="s">
        <v>1</v>
      </c>
      <c r="F400" s="253" t="s">
        <v>450</v>
      </c>
      <c r="G400" s="251"/>
      <c r="H400" s="254">
        <v>1.54</v>
      </c>
      <c r="I400" s="255"/>
      <c r="J400" s="251"/>
      <c r="K400" s="251"/>
      <c r="L400" s="256"/>
      <c r="M400" s="257"/>
      <c r="N400" s="258"/>
      <c r="O400" s="258"/>
      <c r="P400" s="258"/>
      <c r="Q400" s="258"/>
      <c r="R400" s="258"/>
      <c r="S400" s="258"/>
      <c r="T400" s="25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0" t="s">
        <v>168</v>
      </c>
      <c r="AU400" s="260" t="s">
        <v>88</v>
      </c>
      <c r="AV400" s="14" t="s">
        <v>88</v>
      </c>
      <c r="AW400" s="14" t="s">
        <v>35</v>
      </c>
      <c r="AX400" s="14" t="s">
        <v>79</v>
      </c>
      <c r="AY400" s="260" t="s">
        <v>160</v>
      </c>
    </row>
    <row r="401" s="14" customFormat="1">
      <c r="A401" s="14"/>
      <c r="B401" s="250"/>
      <c r="C401" s="251"/>
      <c r="D401" s="241" t="s">
        <v>168</v>
      </c>
      <c r="E401" s="252" t="s">
        <v>1</v>
      </c>
      <c r="F401" s="253" t="s">
        <v>451</v>
      </c>
      <c r="G401" s="251"/>
      <c r="H401" s="254">
        <v>0.029999999999999999</v>
      </c>
      <c r="I401" s="255"/>
      <c r="J401" s="251"/>
      <c r="K401" s="251"/>
      <c r="L401" s="256"/>
      <c r="M401" s="257"/>
      <c r="N401" s="258"/>
      <c r="O401" s="258"/>
      <c r="P401" s="258"/>
      <c r="Q401" s="258"/>
      <c r="R401" s="258"/>
      <c r="S401" s="258"/>
      <c r="T401" s="25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0" t="s">
        <v>168</v>
      </c>
      <c r="AU401" s="260" t="s">
        <v>88</v>
      </c>
      <c r="AV401" s="14" t="s">
        <v>88</v>
      </c>
      <c r="AW401" s="14" t="s">
        <v>35</v>
      </c>
      <c r="AX401" s="14" t="s">
        <v>79</v>
      </c>
      <c r="AY401" s="260" t="s">
        <v>160</v>
      </c>
    </row>
    <row r="402" s="13" customFormat="1">
      <c r="A402" s="13"/>
      <c r="B402" s="239"/>
      <c r="C402" s="240"/>
      <c r="D402" s="241" t="s">
        <v>168</v>
      </c>
      <c r="E402" s="242" t="s">
        <v>1</v>
      </c>
      <c r="F402" s="243" t="s">
        <v>452</v>
      </c>
      <c r="G402" s="240"/>
      <c r="H402" s="242" t="s">
        <v>1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168</v>
      </c>
      <c r="AU402" s="249" t="s">
        <v>88</v>
      </c>
      <c r="AV402" s="13" t="s">
        <v>86</v>
      </c>
      <c r="AW402" s="13" t="s">
        <v>35</v>
      </c>
      <c r="AX402" s="13" t="s">
        <v>79</v>
      </c>
      <c r="AY402" s="249" t="s">
        <v>160</v>
      </c>
    </row>
    <row r="403" s="14" customFormat="1">
      <c r="A403" s="14"/>
      <c r="B403" s="250"/>
      <c r="C403" s="251"/>
      <c r="D403" s="241" t="s">
        <v>168</v>
      </c>
      <c r="E403" s="252" t="s">
        <v>1</v>
      </c>
      <c r="F403" s="253" t="s">
        <v>453</v>
      </c>
      <c r="G403" s="251"/>
      <c r="H403" s="254">
        <v>0.036999999999999998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168</v>
      </c>
      <c r="AU403" s="260" t="s">
        <v>88</v>
      </c>
      <c r="AV403" s="14" t="s">
        <v>88</v>
      </c>
      <c r="AW403" s="14" t="s">
        <v>35</v>
      </c>
      <c r="AX403" s="14" t="s">
        <v>79</v>
      </c>
      <c r="AY403" s="260" t="s">
        <v>160</v>
      </c>
    </row>
    <row r="404" s="13" customFormat="1">
      <c r="A404" s="13"/>
      <c r="B404" s="239"/>
      <c r="C404" s="240"/>
      <c r="D404" s="241" t="s">
        <v>168</v>
      </c>
      <c r="E404" s="242" t="s">
        <v>1</v>
      </c>
      <c r="F404" s="243" t="s">
        <v>454</v>
      </c>
      <c r="G404" s="240"/>
      <c r="H404" s="242" t="s">
        <v>1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168</v>
      </c>
      <c r="AU404" s="249" t="s">
        <v>88</v>
      </c>
      <c r="AV404" s="13" t="s">
        <v>86</v>
      </c>
      <c r="AW404" s="13" t="s">
        <v>35</v>
      </c>
      <c r="AX404" s="13" t="s">
        <v>79</v>
      </c>
      <c r="AY404" s="249" t="s">
        <v>160</v>
      </c>
    </row>
    <row r="405" s="14" customFormat="1">
      <c r="A405" s="14"/>
      <c r="B405" s="250"/>
      <c r="C405" s="251"/>
      <c r="D405" s="241" t="s">
        <v>168</v>
      </c>
      <c r="E405" s="252" t="s">
        <v>1</v>
      </c>
      <c r="F405" s="253" t="s">
        <v>455</v>
      </c>
      <c r="G405" s="251"/>
      <c r="H405" s="254">
        <v>0.14599999999999999</v>
      </c>
      <c r="I405" s="255"/>
      <c r="J405" s="251"/>
      <c r="K405" s="251"/>
      <c r="L405" s="256"/>
      <c r="M405" s="257"/>
      <c r="N405" s="258"/>
      <c r="O405" s="258"/>
      <c r="P405" s="258"/>
      <c r="Q405" s="258"/>
      <c r="R405" s="258"/>
      <c r="S405" s="258"/>
      <c r="T405" s="25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0" t="s">
        <v>168</v>
      </c>
      <c r="AU405" s="260" t="s">
        <v>88</v>
      </c>
      <c r="AV405" s="14" t="s">
        <v>88</v>
      </c>
      <c r="AW405" s="14" t="s">
        <v>35</v>
      </c>
      <c r="AX405" s="14" t="s">
        <v>79</v>
      </c>
      <c r="AY405" s="260" t="s">
        <v>160</v>
      </c>
    </row>
    <row r="406" s="15" customFormat="1">
      <c r="A406" s="15"/>
      <c r="B406" s="261"/>
      <c r="C406" s="262"/>
      <c r="D406" s="241" t="s">
        <v>168</v>
      </c>
      <c r="E406" s="263" t="s">
        <v>1</v>
      </c>
      <c r="F406" s="264" t="s">
        <v>173</v>
      </c>
      <c r="G406" s="262"/>
      <c r="H406" s="265">
        <v>1.7529999999999999</v>
      </c>
      <c r="I406" s="266"/>
      <c r="J406" s="262"/>
      <c r="K406" s="262"/>
      <c r="L406" s="267"/>
      <c r="M406" s="268"/>
      <c r="N406" s="269"/>
      <c r="O406" s="269"/>
      <c r="P406" s="269"/>
      <c r="Q406" s="269"/>
      <c r="R406" s="269"/>
      <c r="S406" s="269"/>
      <c r="T406" s="270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1" t="s">
        <v>168</v>
      </c>
      <c r="AU406" s="271" t="s">
        <v>88</v>
      </c>
      <c r="AV406" s="15" t="s">
        <v>167</v>
      </c>
      <c r="AW406" s="15" t="s">
        <v>35</v>
      </c>
      <c r="AX406" s="15" t="s">
        <v>86</v>
      </c>
      <c r="AY406" s="271" t="s">
        <v>160</v>
      </c>
    </row>
    <row r="407" s="2" customFormat="1" ht="49.05" customHeight="1">
      <c r="A407" s="38"/>
      <c r="B407" s="39"/>
      <c r="C407" s="226" t="s">
        <v>456</v>
      </c>
      <c r="D407" s="226" t="s">
        <v>162</v>
      </c>
      <c r="E407" s="227" t="s">
        <v>457</v>
      </c>
      <c r="F407" s="228" t="s">
        <v>458</v>
      </c>
      <c r="G407" s="229" t="s">
        <v>165</v>
      </c>
      <c r="H407" s="230">
        <v>1.716</v>
      </c>
      <c r="I407" s="231"/>
      <c r="J407" s="232">
        <f>ROUND(I407*H407,2)</f>
        <v>0</v>
      </c>
      <c r="K407" s="228" t="s">
        <v>166</v>
      </c>
      <c r="L407" s="44"/>
      <c r="M407" s="233" t="s">
        <v>1</v>
      </c>
      <c r="N407" s="234" t="s">
        <v>44</v>
      </c>
      <c r="O407" s="91"/>
      <c r="P407" s="235">
        <f>O407*H407</f>
        <v>0</v>
      </c>
      <c r="Q407" s="235">
        <v>0.02</v>
      </c>
      <c r="R407" s="235">
        <f>Q407*H407</f>
        <v>0.034320000000000003</v>
      </c>
      <c r="S407" s="235">
        <v>0</v>
      </c>
      <c r="T407" s="23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7" t="s">
        <v>167</v>
      </c>
      <c r="AT407" s="237" t="s">
        <v>162</v>
      </c>
      <c r="AU407" s="237" t="s">
        <v>88</v>
      </c>
      <c r="AY407" s="17" t="s">
        <v>160</v>
      </c>
      <c r="BE407" s="238">
        <f>IF(N407="základní",J407,0)</f>
        <v>0</v>
      </c>
      <c r="BF407" s="238">
        <f>IF(N407="snížená",J407,0)</f>
        <v>0</v>
      </c>
      <c r="BG407" s="238">
        <f>IF(N407="zákl. přenesená",J407,0)</f>
        <v>0</v>
      </c>
      <c r="BH407" s="238">
        <f>IF(N407="sníž. přenesená",J407,0)</f>
        <v>0</v>
      </c>
      <c r="BI407" s="238">
        <f>IF(N407="nulová",J407,0)</f>
        <v>0</v>
      </c>
      <c r="BJ407" s="17" t="s">
        <v>86</v>
      </c>
      <c r="BK407" s="238">
        <f>ROUND(I407*H407,2)</f>
        <v>0</v>
      </c>
      <c r="BL407" s="17" t="s">
        <v>167</v>
      </c>
      <c r="BM407" s="237" t="s">
        <v>459</v>
      </c>
    </row>
    <row r="408" s="13" customFormat="1">
      <c r="A408" s="13"/>
      <c r="B408" s="239"/>
      <c r="C408" s="240"/>
      <c r="D408" s="241" t="s">
        <v>168</v>
      </c>
      <c r="E408" s="242" t="s">
        <v>1</v>
      </c>
      <c r="F408" s="243" t="s">
        <v>449</v>
      </c>
      <c r="G408" s="240"/>
      <c r="H408" s="242" t="s">
        <v>1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9" t="s">
        <v>168</v>
      </c>
      <c r="AU408" s="249" t="s">
        <v>88</v>
      </c>
      <c r="AV408" s="13" t="s">
        <v>86</v>
      </c>
      <c r="AW408" s="13" t="s">
        <v>35</v>
      </c>
      <c r="AX408" s="13" t="s">
        <v>79</v>
      </c>
      <c r="AY408" s="249" t="s">
        <v>160</v>
      </c>
    </row>
    <row r="409" s="14" customFormat="1">
      <c r="A409" s="14"/>
      <c r="B409" s="250"/>
      <c r="C409" s="251"/>
      <c r="D409" s="241" t="s">
        <v>168</v>
      </c>
      <c r="E409" s="252" t="s">
        <v>1</v>
      </c>
      <c r="F409" s="253" t="s">
        <v>450</v>
      </c>
      <c r="G409" s="251"/>
      <c r="H409" s="254">
        <v>1.54</v>
      </c>
      <c r="I409" s="255"/>
      <c r="J409" s="251"/>
      <c r="K409" s="251"/>
      <c r="L409" s="256"/>
      <c r="M409" s="257"/>
      <c r="N409" s="258"/>
      <c r="O409" s="258"/>
      <c r="P409" s="258"/>
      <c r="Q409" s="258"/>
      <c r="R409" s="258"/>
      <c r="S409" s="258"/>
      <c r="T409" s="25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0" t="s">
        <v>168</v>
      </c>
      <c r="AU409" s="260" t="s">
        <v>88</v>
      </c>
      <c r="AV409" s="14" t="s">
        <v>88</v>
      </c>
      <c r="AW409" s="14" t="s">
        <v>35</v>
      </c>
      <c r="AX409" s="14" t="s">
        <v>79</v>
      </c>
      <c r="AY409" s="260" t="s">
        <v>160</v>
      </c>
    </row>
    <row r="410" s="14" customFormat="1">
      <c r="A410" s="14"/>
      <c r="B410" s="250"/>
      <c r="C410" s="251"/>
      <c r="D410" s="241" t="s">
        <v>168</v>
      </c>
      <c r="E410" s="252" t="s">
        <v>1</v>
      </c>
      <c r="F410" s="253" t="s">
        <v>460</v>
      </c>
      <c r="G410" s="251"/>
      <c r="H410" s="254">
        <v>0.029999999999999999</v>
      </c>
      <c r="I410" s="255"/>
      <c r="J410" s="251"/>
      <c r="K410" s="251"/>
      <c r="L410" s="256"/>
      <c r="M410" s="257"/>
      <c r="N410" s="258"/>
      <c r="O410" s="258"/>
      <c r="P410" s="258"/>
      <c r="Q410" s="258"/>
      <c r="R410" s="258"/>
      <c r="S410" s="258"/>
      <c r="T410" s="25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0" t="s">
        <v>168</v>
      </c>
      <c r="AU410" s="260" t="s">
        <v>88</v>
      </c>
      <c r="AV410" s="14" t="s">
        <v>88</v>
      </c>
      <c r="AW410" s="14" t="s">
        <v>35</v>
      </c>
      <c r="AX410" s="14" t="s">
        <v>79</v>
      </c>
      <c r="AY410" s="260" t="s">
        <v>160</v>
      </c>
    </row>
    <row r="411" s="13" customFormat="1">
      <c r="A411" s="13"/>
      <c r="B411" s="239"/>
      <c r="C411" s="240"/>
      <c r="D411" s="241" t="s">
        <v>168</v>
      </c>
      <c r="E411" s="242" t="s">
        <v>1</v>
      </c>
      <c r="F411" s="243" t="s">
        <v>454</v>
      </c>
      <c r="G411" s="240"/>
      <c r="H411" s="242" t="s">
        <v>1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168</v>
      </c>
      <c r="AU411" s="249" t="s">
        <v>88</v>
      </c>
      <c r="AV411" s="13" t="s">
        <v>86</v>
      </c>
      <c r="AW411" s="13" t="s">
        <v>35</v>
      </c>
      <c r="AX411" s="13" t="s">
        <v>79</v>
      </c>
      <c r="AY411" s="249" t="s">
        <v>160</v>
      </c>
    </row>
    <row r="412" s="14" customFormat="1">
      <c r="A412" s="14"/>
      <c r="B412" s="250"/>
      <c r="C412" s="251"/>
      <c r="D412" s="241" t="s">
        <v>168</v>
      </c>
      <c r="E412" s="252" t="s">
        <v>1</v>
      </c>
      <c r="F412" s="253" t="s">
        <v>455</v>
      </c>
      <c r="G412" s="251"/>
      <c r="H412" s="254">
        <v>0.14599999999999999</v>
      </c>
      <c r="I412" s="255"/>
      <c r="J412" s="251"/>
      <c r="K412" s="251"/>
      <c r="L412" s="256"/>
      <c r="M412" s="257"/>
      <c r="N412" s="258"/>
      <c r="O412" s="258"/>
      <c r="P412" s="258"/>
      <c r="Q412" s="258"/>
      <c r="R412" s="258"/>
      <c r="S412" s="258"/>
      <c r="T412" s="25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0" t="s">
        <v>168</v>
      </c>
      <c r="AU412" s="260" t="s">
        <v>88</v>
      </c>
      <c r="AV412" s="14" t="s">
        <v>88</v>
      </c>
      <c r="AW412" s="14" t="s">
        <v>35</v>
      </c>
      <c r="AX412" s="14" t="s">
        <v>79</v>
      </c>
      <c r="AY412" s="260" t="s">
        <v>160</v>
      </c>
    </row>
    <row r="413" s="15" customFormat="1">
      <c r="A413" s="15"/>
      <c r="B413" s="261"/>
      <c r="C413" s="262"/>
      <c r="D413" s="241" t="s">
        <v>168</v>
      </c>
      <c r="E413" s="263" t="s">
        <v>1</v>
      </c>
      <c r="F413" s="264" t="s">
        <v>173</v>
      </c>
      <c r="G413" s="262"/>
      <c r="H413" s="265">
        <v>1.716</v>
      </c>
      <c r="I413" s="266"/>
      <c r="J413" s="262"/>
      <c r="K413" s="262"/>
      <c r="L413" s="267"/>
      <c r="M413" s="268"/>
      <c r="N413" s="269"/>
      <c r="O413" s="269"/>
      <c r="P413" s="269"/>
      <c r="Q413" s="269"/>
      <c r="R413" s="269"/>
      <c r="S413" s="269"/>
      <c r="T413" s="270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1" t="s">
        <v>168</v>
      </c>
      <c r="AU413" s="271" t="s">
        <v>88</v>
      </c>
      <c r="AV413" s="15" t="s">
        <v>167</v>
      </c>
      <c r="AW413" s="15" t="s">
        <v>35</v>
      </c>
      <c r="AX413" s="15" t="s">
        <v>86</v>
      </c>
      <c r="AY413" s="271" t="s">
        <v>160</v>
      </c>
    </row>
    <row r="414" s="2" customFormat="1" ht="24.15" customHeight="1">
      <c r="A414" s="38"/>
      <c r="B414" s="39"/>
      <c r="C414" s="226" t="s">
        <v>325</v>
      </c>
      <c r="D414" s="226" t="s">
        <v>162</v>
      </c>
      <c r="E414" s="227" t="s">
        <v>461</v>
      </c>
      <c r="F414" s="228" t="s">
        <v>462</v>
      </c>
      <c r="G414" s="229" t="s">
        <v>319</v>
      </c>
      <c r="H414" s="230">
        <v>2</v>
      </c>
      <c r="I414" s="231"/>
      <c r="J414" s="232">
        <f>ROUND(I414*H414,2)</f>
        <v>0</v>
      </c>
      <c r="K414" s="228" t="s">
        <v>166</v>
      </c>
      <c r="L414" s="44"/>
      <c r="M414" s="233" t="s">
        <v>1</v>
      </c>
      <c r="N414" s="234" t="s">
        <v>44</v>
      </c>
      <c r="O414" s="91"/>
      <c r="P414" s="235">
        <f>O414*H414</f>
        <v>0</v>
      </c>
      <c r="Q414" s="235">
        <v>0</v>
      </c>
      <c r="R414" s="235">
        <f>Q414*H414</f>
        <v>0</v>
      </c>
      <c r="S414" s="235">
        <v>0</v>
      </c>
      <c r="T414" s="23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7" t="s">
        <v>167</v>
      </c>
      <c r="AT414" s="237" t="s">
        <v>162</v>
      </c>
      <c r="AU414" s="237" t="s">
        <v>88</v>
      </c>
      <c r="AY414" s="17" t="s">
        <v>160</v>
      </c>
      <c r="BE414" s="238">
        <f>IF(N414="základní",J414,0)</f>
        <v>0</v>
      </c>
      <c r="BF414" s="238">
        <f>IF(N414="snížená",J414,0)</f>
        <v>0</v>
      </c>
      <c r="BG414" s="238">
        <f>IF(N414="zákl. přenesená",J414,0)</f>
        <v>0</v>
      </c>
      <c r="BH414" s="238">
        <f>IF(N414="sníž. přenesená",J414,0)</f>
        <v>0</v>
      </c>
      <c r="BI414" s="238">
        <f>IF(N414="nulová",J414,0)</f>
        <v>0</v>
      </c>
      <c r="BJ414" s="17" t="s">
        <v>86</v>
      </c>
      <c r="BK414" s="238">
        <f>ROUND(I414*H414,2)</f>
        <v>0</v>
      </c>
      <c r="BL414" s="17" t="s">
        <v>167</v>
      </c>
      <c r="BM414" s="237" t="s">
        <v>463</v>
      </c>
    </row>
    <row r="415" s="13" customFormat="1">
      <c r="A415" s="13"/>
      <c r="B415" s="239"/>
      <c r="C415" s="240"/>
      <c r="D415" s="241" t="s">
        <v>168</v>
      </c>
      <c r="E415" s="242" t="s">
        <v>1</v>
      </c>
      <c r="F415" s="243" t="s">
        <v>464</v>
      </c>
      <c r="G415" s="240"/>
      <c r="H415" s="242" t="s">
        <v>1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168</v>
      </c>
      <c r="AU415" s="249" t="s">
        <v>88</v>
      </c>
      <c r="AV415" s="13" t="s">
        <v>86</v>
      </c>
      <c r="AW415" s="13" t="s">
        <v>35</v>
      </c>
      <c r="AX415" s="13" t="s">
        <v>79</v>
      </c>
      <c r="AY415" s="249" t="s">
        <v>160</v>
      </c>
    </row>
    <row r="416" s="14" customFormat="1">
      <c r="A416" s="14"/>
      <c r="B416" s="250"/>
      <c r="C416" s="251"/>
      <c r="D416" s="241" t="s">
        <v>168</v>
      </c>
      <c r="E416" s="252" t="s">
        <v>1</v>
      </c>
      <c r="F416" s="253" t="s">
        <v>88</v>
      </c>
      <c r="G416" s="251"/>
      <c r="H416" s="254">
        <v>2</v>
      </c>
      <c r="I416" s="255"/>
      <c r="J416" s="251"/>
      <c r="K416" s="251"/>
      <c r="L416" s="256"/>
      <c r="M416" s="257"/>
      <c r="N416" s="258"/>
      <c r="O416" s="258"/>
      <c r="P416" s="258"/>
      <c r="Q416" s="258"/>
      <c r="R416" s="258"/>
      <c r="S416" s="258"/>
      <c r="T416" s="25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0" t="s">
        <v>168</v>
      </c>
      <c r="AU416" s="260" t="s">
        <v>88</v>
      </c>
      <c r="AV416" s="14" t="s">
        <v>88</v>
      </c>
      <c r="AW416" s="14" t="s">
        <v>35</v>
      </c>
      <c r="AX416" s="14" t="s">
        <v>79</v>
      </c>
      <c r="AY416" s="260" t="s">
        <v>160</v>
      </c>
    </row>
    <row r="417" s="15" customFormat="1">
      <c r="A417" s="15"/>
      <c r="B417" s="261"/>
      <c r="C417" s="262"/>
      <c r="D417" s="241" t="s">
        <v>168</v>
      </c>
      <c r="E417" s="263" t="s">
        <v>1</v>
      </c>
      <c r="F417" s="264" t="s">
        <v>173</v>
      </c>
      <c r="G417" s="262"/>
      <c r="H417" s="265">
        <v>2</v>
      </c>
      <c r="I417" s="266"/>
      <c r="J417" s="262"/>
      <c r="K417" s="262"/>
      <c r="L417" s="267"/>
      <c r="M417" s="268"/>
      <c r="N417" s="269"/>
      <c r="O417" s="269"/>
      <c r="P417" s="269"/>
      <c r="Q417" s="269"/>
      <c r="R417" s="269"/>
      <c r="S417" s="269"/>
      <c r="T417" s="270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1" t="s">
        <v>168</v>
      </c>
      <c r="AU417" s="271" t="s">
        <v>88</v>
      </c>
      <c r="AV417" s="15" t="s">
        <v>167</v>
      </c>
      <c r="AW417" s="15" t="s">
        <v>35</v>
      </c>
      <c r="AX417" s="15" t="s">
        <v>86</v>
      </c>
      <c r="AY417" s="271" t="s">
        <v>160</v>
      </c>
    </row>
    <row r="418" s="2" customFormat="1" ht="16.5" customHeight="1">
      <c r="A418" s="38"/>
      <c r="B418" s="39"/>
      <c r="C418" s="272" t="s">
        <v>465</v>
      </c>
      <c r="D418" s="272" t="s">
        <v>216</v>
      </c>
      <c r="E418" s="273" t="s">
        <v>466</v>
      </c>
      <c r="F418" s="274" t="s">
        <v>467</v>
      </c>
      <c r="G418" s="275" t="s">
        <v>319</v>
      </c>
      <c r="H418" s="276">
        <v>2</v>
      </c>
      <c r="I418" s="277"/>
      <c r="J418" s="278">
        <f>ROUND(I418*H418,2)</f>
        <v>0</v>
      </c>
      <c r="K418" s="274" t="s">
        <v>166</v>
      </c>
      <c r="L418" s="279"/>
      <c r="M418" s="280" t="s">
        <v>1</v>
      </c>
      <c r="N418" s="281" t="s">
        <v>44</v>
      </c>
      <c r="O418" s="91"/>
      <c r="P418" s="235">
        <f>O418*H418</f>
        <v>0</v>
      </c>
      <c r="Q418" s="235">
        <v>0.0012999999999999999</v>
      </c>
      <c r="R418" s="235">
        <f>Q418*H418</f>
        <v>0.0025999999999999999</v>
      </c>
      <c r="S418" s="235">
        <v>0</v>
      </c>
      <c r="T418" s="23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7" t="s">
        <v>191</v>
      </c>
      <c r="AT418" s="237" t="s">
        <v>216</v>
      </c>
      <c r="AU418" s="237" t="s">
        <v>88</v>
      </c>
      <c r="AY418" s="17" t="s">
        <v>160</v>
      </c>
      <c r="BE418" s="238">
        <f>IF(N418="základní",J418,0)</f>
        <v>0</v>
      </c>
      <c r="BF418" s="238">
        <f>IF(N418="snížená",J418,0)</f>
        <v>0</v>
      </c>
      <c r="BG418" s="238">
        <f>IF(N418="zákl. přenesená",J418,0)</f>
        <v>0</v>
      </c>
      <c r="BH418" s="238">
        <f>IF(N418="sníž. přenesená",J418,0)</f>
        <v>0</v>
      </c>
      <c r="BI418" s="238">
        <f>IF(N418="nulová",J418,0)</f>
        <v>0</v>
      </c>
      <c r="BJ418" s="17" t="s">
        <v>86</v>
      </c>
      <c r="BK418" s="238">
        <f>ROUND(I418*H418,2)</f>
        <v>0</v>
      </c>
      <c r="BL418" s="17" t="s">
        <v>167</v>
      </c>
      <c r="BM418" s="237" t="s">
        <v>468</v>
      </c>
    </row>
    <row r="419" s="12" customFormat="1" ht="22.8" customHeight="1">
      <c r="A419" s="12"/>
      <c r="B419" s="210"/>
      <c r="C419" s="211"/>
      <c r="D419" s="212" t="s">
        <v>78</v>
      </c>
      <c r="E419" s="224" t="s">
        <v>234</v>
      </c>
      <c r="F419" s="224" t="s">
        <v>469</v>
      </c>
      <c r="G419" s="211"/>
      <c r="H419" s="211"/>
      <c r="I419" s="214"/>
      <c r="J419" s="225">
        <f>BK419</f>
        <v>0</v>
      </c>
      <c r="K419" s="211"/>
      <c r="L419" s="216"/>
      <c r="M419" s="217"/>
      <c r="N419" s="218"/>
      <c r="O419" s="218"/>
      <c r="P419" s="219">
        <f>SUM(P420:P496)</f>
        <v>0</v>
      </c>
      <c r="Q419" s="218"/>
      <c r="R419" s="219">
        <f>SUM(R420:R496)</f>
        <v>0.020875874999999999</v>
      </c>
      <c r="S419" s="218"/>
      <c r="T419" s="220">
        <f>SUM(T420:T496)</f>
        <v>425.83429899999999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21" t="s">
        <v>86</v>
      </c>
      <c r="AT419" s="222" t="s">
        <v>78</v>
      </c>
      <c r="AU419" s="222" t="s">
        <v>86</v>
      </c>
      <c r="AY419" s="221" t="s">
        <v>160</v>
      </c>
      <c r="BK419" s="223">
        <f>SUM(BK420:BK496)</f>
        <v>0</v>
      </c>
    </row>
    <row r="420" s="2" customFormat="1" ht="24.15" customHeight="1">
      <c r="A420" s="38"/>
      <c r="B420" s="39"/>
      <c r="C420" s="226" t="s">
        <v>330</v>
      </c>
      <c r="D420" s="226" t="s">
        <v>162</v>
      </c>
      <c r="E420" s="227" t="s">
        <v>470</v>
      </c>
      <c r="F420" s="228" t="s">
        <v>471</v>
      </c>
      <c r="G420" s="229" t="s">
        <v>319</v>
      </c>
      <c r="H420" s="230">
        <v>0</v>
      </c>
      <c r="I420" s="231"/>
      <c r="J420" s="232">
        <f>ROUND(I420*H420,2)</f>
        <v>0</v>
      </c>
      <c r="K420" s="228" t="s">
        <v>166</v>
      </c>
      <c r="L420" s="44"/>
      <c r="M420" s="233" t="s">
        <v>1</v>
      </c>
      <c r="N420" s="234" t="s">
        <v>44</v>
      </c>
      <c r="O420" s="91"/>
      <c r="P420" s="235">
        <f>O420*H420</f>
        <v>0</v>
      </c>
      <c r="Q420" s="235">
        <v>0.00080211200000000001</v>
      </c>
      <c r="R420" s="235">
        <f>Q420*H420</f>
        <v>0</v>
      </c>
      <c r="S420" s="235">
        <v>0</v>
      </c>
      <c r="T420" s="23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7" t="s">
        <v>167</v>
      </c>
      <c r="AT420" s="237" t="s">
        <v>162</v>
      </c>
      <c r="AU420" s="237" t="s">
        <v>88</v>
      </c>
      <c r="AY420" s="17" t="s">
        <v>160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7" t="s">
        <v>86</v>
      </c>
      <c r="BK420" s="238">
        <f>ROUND(I420*H420,2)</f>
        <v>0</v>
      </c>
      <c r="BL420" s="17" t="s">
        <v>167</v>
      </c>
      <c r="BM420" s="237" t="s">
        <v>472</v>
      </c>
    </row>
    <row r="421" s="2" customFormat="1" ht="37.8" customHeight="1">
      <c r="A421" s="38"/>
      <c r="B421" s="39"/>
      <c r="C421" s="272" t="s">
        <v>473</v>
      </c>
      <c r="D421" s="272" t="s">
        <v>216</v>
      </c>
      <c r="E421" s="273" t="s">
        <v>474</v>
      </c>
      <c r="F421" s="274" t="s">
        <v>475</v>
      </c>
      <c r="G421" s="275" t="s">
        <v>319</v>
      </c>
      <c r="H421" s="276">
        <v>0</v>
      </c>
      <c r="I421" s="277"/>
      <c r="J421" s="278">
        <f>ROUND(I421*H421,2)</f>
        <v>0</v>
      </c>
      <c r="K421" s="274" t="s">
        <v>1</v>
      </c>
      <c r="L421" s="279"/>
      <c r="M421" s="280" t="s">
        <v>1</v>
      </c>
      <c r="N421" s="281" t="s">
        <v>44</v>
      </c>
      <c r="O421" s="91"/>
      <c r="P421" s="235">
        <f>O421*H421</f>
        <v>0</v>
      </c>
      <c r="Q421" s="235">
        <v>0</v>
      </c>
      <c r="R421" s="235">
        <f>Q421*H421</f>
        <v>0</v>
      </c>
      <c r="S421" s="235">
        <v>0</v>
      </c>
      <c r="T421" s="23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7" t="s">
        <v>191</v>
      </c>
      <c r="AT421" s="237" t="s">
        <v>216</v>
      </c>
      <c r="AU421" s="237" t="s">
        <v>88</v>
      </c>
      <c r="AY421" s="17" t="s">
        <v>160</v>
      </c>
      <c r="BE421" s="238">
        <f>IF(N421="základní",J421,0)</f>
        <v>0</v>
      </c>
      <c r="BF421" s="238">
        <f>IF(N421="snížená",J421,0)</f>
        <v>0</v>
      </c>
      <c r="BG421" s="238">
        <f>IF(N421="zákl. přenesená",J421,0)</f>
        <v>0</v>
      </c>
      <c r="BH421" s="238">
        <f>IF(N421="sníž. přenesená",J421,0)</f>
        <v>0</v>
      </c>
      <c r="BI421" s="238">
        <f>IF(N421="nulová",J421,0)</f>
        <v>0</v>
      </c>
      <c r="BJ421" s="17" t="s">
        <v>86</v>
      </c>
      <c r="BK421" s="238">
        <f>ROUND(I421*H421,2)</f>
        <v>0</v>
      </c>
      <c r="BL421" s="17" t="s">
        <v>167</v>
      </c>
      <c r="BM421" s="237" t="s">
        <v>476</v>
      </c>
    </row>
    <row r="422" s="2" customFormat="1" ht="24.15" customHeight="1">
      <c r="A422" s="38"/>
      <c r="B422" s="39"/>
      <c r="C422" s="226" t="s">
        <v>339</v>
      </c>
      <c r="D422" s="226" t="s">
        <v>162</v>
      </c>
      <c r="E422" s="227" t="s">
        <v>477</v>
      </c>
      <c r="F422" s="228" t="s">
        <v>478</v>
      </c>
      <c r="G422" s="229" t="s">
        <v>319</v>
      </c>
      <c r="H422" s="230">
        <v>0</v>
      </c>
      <c r="I422" s="231"/>
      <c r="J422" s="232">
        <f>ROUND(I422*H422,2)</f>
        <v>0</v>
      </c>
      <c r="K422" s="228" t="s">
        <v>166</v>
      </c>
      <c r="L422" s="44"/>
      <c r="M422" s="233" t="s">
        <v>1</v>
      </c>
      <c r="N422" s="234" t="s">
        <v>44</v>
      </c>
      <c r="O422" s="91"/>
      <c r="P422" s="235">
        <f>O422*H422</f>
        <v>0</v>
      </c>
      <c r="Q422" s="235">
        <v>0.001002232</v>
      </c>
      <c r="R422" s="235">
        <f>Q422*H422</f>
        <v>0</v>
      </c>
      <c r="S422" s="235">
        <v>0</v>
      </c>
      <c r="T422" s="23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7" t="s">
        <v>167</v>
      </c>
      <c r="AT422" s="237" t="s">
        <v>162</v>
      </c>
      <c r="AU422" s="237" t="s">
        <v>88</v>
      </c>
      <c r="AY422" s="17" t="s">
        <v>160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7" t="s">
        <v>86</v>
      </c>
      <c r="BK422" s="238">
        <f>ROUND(I422*H422,2)</f>
        <v>0</v>
      </c>
      <c r="BL422" s="17" t="s">
        <v>167</v>
      </c>
      <c r="BM422" s="237" t="s">
        <v>479</v>
      </c>
    </row>
    <row r="423" s="2" customFormat="1" ht="44.25" customHeight="1">
      <c r="A423" s="38"/>
      <c r="B423" s="39"/>
      <c r="C423" s="272" t="s">
        <v>480</v>
      </c>
      <c r="D423" s="272" t="s">
        <v>216</v>
      </c>
      <c r="E423" s="273" t="s">
        <v>481</v>
      </c>
      <c r="F423" s="274" t="s">
        <v>482</v>
      </c>
      <c r="G423" s="275" t="s">
        <v>319</v>
      </c>
      <c r="H423" s="276">
        <v>0</v>
      </c>
      <c r="I423" s="277"/>
      <c r="J423" s="278">
        <f>ROUND(I423*H423,2)</f>
        <v>0</v>
      </c>
      <c r="K423" s="274" t="s">
        <v>1</v>
      </c>
      <c r="L423" s="279"/>
      <c r="M423" s="280" t="s">
        <v>1</v>
      </c>
      <c r="N423" s="281" t="s">
        <v>44</v>
      </c>
      <c r="O423" s="91"/>
      <c r="P423" s="235">
        <f>O423*H423</f>
        <v>0</v>
      </c>
      <c r="Q423" s="235">
        <v>0</v>
      </c>
      <c r="R423" s="235">
        <f>Q423*H423</f>
        <v>0</v>
      </c>
      <c r="S423" s="235">
        <v>0</v>
      </c>
      <c r="T423" s="23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7" t="s">
        <v>191</v>
      </c>
      <c r="AT423" s="237" t="s">
        <v>216</v>
      </c>
      <c r="AU423" s="237" t="s">
        <v>88</v>
      </c>
      <c r="AY423" s="17" t="s">
        <v>160</v>
      </c>
      <c r="BE423" s="238">
        <f>IF(N423="základní",J423,0)</f>
        <v>0</v>
      </c>
      <c r="BF423" s="238">
        <f>IF(N423="snížená",J423,0)</f>
        <v>0</v>
      </c>
      <c r="BG423" s="238">
        <f>IF(N423="zákl. přenesená",J423,0)</f>
        <v>0</v>
      </c>
      <c r="BH423" s="238">
        <f>IF(N423="sníž. přenesená",J423,0)</f>
        <v>0</v>
      </c>
      <c r="BI423" s="238">
        <f>IF(N423="nulová",J423,0)</f>
        <v>0</v>
      </c>
      <c r="BJ423" s="17" t="s">
        <v>86</v>
      </c>
      <c r="BK423" s="238">
        <f>ROUND(I423*H423,2)</f>
        <v>0</v>
      </c>
      <c r="BL423" s="17" t="s">
        <v>167</v>
      </c>
      <c r="BM423" s="237" t="s">
        <v>483</v>
      </c>
    </row>
    <row r="424" s="2" customFormat="1" ht="44.25" customHeight="1">
      <c r="A424" s="38"/>
      <c r="B424" s="39"/>
      <c r="C424" s="226" t="s">
        <v>343</v>
      </c>
      <c r="D424" s="226" t="s">
        <v>162</v>
      </c>
      <c r="E424" s="227" t="s">
        <v>484</v>
      </c>
      <c r="F424" s="228" t="s">
        <v>485</v>
      </c>
      <c r="G424" s="229" t="s">
        <v>242</v>
      </c>
      <c r="H424" s="230">
        <v>78.027000000000001</v>
      </c>
      <c r="I424" s="231"/>
      <c r="J424" s="232">
        <f>ROUND(I424*H424,2)</f>
        <v>0</v>
      </c>
      <c r="K424" s="228" t="s">
        <v>166</v>
      </c>
      <c r="L424" s="44"/>
      <c r="M424" s="233" t="s">
        <v>1</v>
      </c>
      <c r="N424" s="234" t="s">
        <v>44</v>
      </c>
      <c r="O424" s="91"/>
      <c r="P424" s="235">
        <f>O424*H424</f>
        <v>0</v>
      </c>
      <c r="Q424" s="235">
        <v>0</v>
      </c>
      <c r="R424" s="235">
        <f>Q424*H424</f>
        <v>0</v>
      </c>
      <c r="S424" s="235">
        <v>0</v>
      </c>
      <c r="T424" s="23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7" t="s">
        <v>167</v>
      </c>
      <c r="AT424" s="237" t="s">
        <v>162</v>
      </c>
      <c r="AU424" s="237" t="s">
        <v>88</v>
      </c>
      <c r="AY424" s="17" t="s">
        <v>160</v>
      </c>
      <c r="BE424" s="238">
        <f>IF(N424="základní",J424,0)</f>
        <v>0</v>
      </c>
      <c r="BF424" s="238">
        <f>IF(N424="snížená",J424,0)</f>
        <v>0</v>
      </c>
      <c r="BG424" s="238">
        <f>IF(N424="zákl. přenesená",J424,0)</f>
        <v>0</v>
      </c>
      <c r="BH424" s="238">
        <f>IF(N424="sníž. přenesená",J424,0)</f>
        <v>0</v>
      </c>
      <c r="BI424" s="238">
        <f>IF(N424="nulová",J424,0)</f>
        <v>0</v>
      </c>
      <c r="BJ424" s="17" t="s">
        <v>86</v>
      </c>
      <c r="BK424" s="238">
        <f>ROUND(I424*H424,2)</f>
        <v>0</v>
      </c>
      <c r="BL424" s="17" t="s">
        <v>167</v>
      </c>
      <c r="BM424" s="237" t="s">
        <v>486</v>
      </c>
    </row>
    <row r="425" s="14" customFormat="1">
      <c r="A425" s="14"/>
      <c r="B425" s="250"/>
      <c r="C425" s="251"/>
      <c r="D425" s="241" t="s">
        <v>168</v>
      </c>
      <c r="E425" s="252" t="s">
        <v>1</v>
      </c>
      <c r="F425" s="253" t="s">
        <v>487</v>
      </c>
      <c r="G425" s="251"/>
      <c r="H425" s="254">
        <v>41.43</v>
      </c>
      <c r="I425" s="255"/>
      <c r="J425" s="251"/>
      <c r="K425" s="251"/>
      <c r="L425" s="256"/>
      <c r="M425" s="257"/>
      <c r="N425" s="258"/>
      <c r="O425" s="258"/>
      <c r="P425" s="258"/>
      <c r="Q425" s="258"/>
      <c r="R425" s="258"/>
      <c r="S425" s="258"/>
      <c r="T425" s="25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0" t="s">
        <v>168</v>
      </c>
      <c r="AU425" s="260" t="s">
        <v>88</v>
      </c>
      <c r="AV425" s="14" t="s">
        <v>88</v>
      </c>
      <c r="AW425" s="14" t="s">
        <v>35</v>
      </c>
      <c r="AX425" s="14" t="s">
        <v>79</v>
      </c>
      <c r="AY425" s="260" t="s">
        <v>160</v>
      </c>
    </row>
    <row r="426" s="14" customFormat="1">
      <c r="A426" s="14"/>
      <c r="B426" s="250"/>
      <c r="C426" s="251"/>
      <c r="D426" s="241" t="s">
        <v>168</v>
      </c>
      <c r="E426" s="252" t="s">
        <v>1</v>
      </c>
      <c r="F426" s="253" t="s">
        <v>488</v>
      </c>
      <c r="G426" s="251"/>
      <c r="H426" s="254">
        <v>36.597000000000001</v>
      </c>
      <c r="I426" s="255"/>
      <c r="J426" s="251"/>
      <c r="K426" s="251"/>
      <c r="L426" s="256"/>
      <c r="M426" s="257"/>
      <c r="N426" s="258"/>
      <c r="O426" s="258"/>
      <c r="P426" s="258"/>
      <c r="Q426" s="258"/>
      <c r="R426" s="258"/>
      <c r="S426" s="258"/>
      <c r="T426" s="25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0" t="s">
        <v>168</v>
      </c>
      <c r="AU426" s="260" t="s">
        <v>88</v>
      </c>
      <c r="AV426" s="14" t="s">
        <v>88</v>
      </c>
      <c r="AW426" s="14" t="s">
        <v>35</v>
      </c>
      <c r="AX426" s="14" t="s">
        <v>79</v>
      </c>
      <c r="AY426" s="260" t="s">
        <v>160</v>
      </c>
    </row>
    <row r="427" s="15" customFormat="1">
      <c r="A427" s="15"/>
      <c r="B427" s="261"/>
      <c r="C427" s="262"/>
      <c r="D427" s="241" t="s">
        <v>168</v>
      </c>
      <c r="E427" s="263" t="s">
        <v>1</v>
      </c>
      <c r="F427" s="264" t="s">
        <v>173</v>
      </c>
      <c r="G427" s="262"/>
      <c r="H427" s="265">
        <v>78.027000000000001</v>
      </c>
      <c r="I427" s="266"/>
      <c r="J427" s="262"/>
      <c r="K427" s="262"/>
      <c r="L427" s="267"/>
      <c r="M427" s="268"/>
      <c r="N427" s="269"/>
      <c r="O427" s="269"/>
      <c r="P427" s="269"/>
      <c r="Q427" s="269"/>
      <c r="R427" s="269"/>
      <c r="S427" s="269"/>
      <c r="T427" s="270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1" t="s">
        <v>168</v>
      </c>
      <c r="AU427" s="271" t="s">
        <v>88</v>
      </c>
      <c r="AV427" s="15" t="s">
        <v>167</v>
      </c>
      <c r="AW427" s="15" t="s">
        <v>35</v>
      </c>
      <c r="AX427" s="15" t="s">
        <v>86</v>
      </c>
      <c r="AY427" s="271" t="s">
        <v>160</v>
      </c>
    </row>
    <row r="428" s="2" customFormat="1" ht="49.05" customHeight="1">
      <c r="A428" s="38"/>
      <c r="B428" s="39"/>
      <c r="C428" s="226" t="s">
        <v>489</v>
      </c>
      <c r="D428" s="226" t="s">
        <v>162</v>
      </c>
      <c r="E428" s="227" t="s">
        <v>490</v>
      </c>
      <c r="F428" s="228" t="s">
        <v>491</v>
      </c>
      <c r="G428" s="229" t="s">
        <v>242</v>
      </c>
      <c r="H428" s="230">
        <v>2340.8099999999999</v>
      </c>
      <c r="I428" s="231"/>
      <c r="J428" s="232">
        <f>ROUND(I428*H428,2)</f>
        <v>0</v>
      </c>
      <c r="K428" s="228" t="s">
        <v>166</v>
      </c>
      <c r="L428" s="44"/>
      <c r="M428" s="233" t="s">
        <v>1</v>
      </c>
      <c r="N428" s="234" t="s">
        <v>44</v>
      </c>
      <c r="O428" s="91"/>
      <c r="P428" s="235">
        <f>O428*H428</f>
        <v>0</v>
      </c>
      <c r="Q428" s="235">
        <v>0</v>
      </c>
      <c r="R428" s="235">
        <f>Q428*H428</f>
        <v>0</v>
      </c>
      <c r="S428" s="235">
        <v>0</v>
      </c>
      <c r="T428" s="23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7" t="s">
        <v>167</v>
      </c>
      <c r="AT428" s="237" t="s">
        <v>162</v>
      </c>
      <c r="AU428" s="237" t="s">
        <v>88</v>
      </c>
      <c r="AY428" s="17" t="s">
        <v>160</v>
      </c>
      <c r="BE428" s="238">
        <f>IF(N428="základní",J428,0)</f>
        <v>0</v>
      </c>
      <c r="BF428" s="238">
        <f>IF(N428="snížená",J428,0)</f>
        <v>0</v>
      </c>
      <c r="BG428" s="238">
        <f>IF(N428="zákl. přenesená",J428,0)</f>
        <v>0</v>
      </c>
      <c r="BH428" s="238">
        <f>IF(N428="sníž. přenesená",J428,0)</f>
        <v>0</v>
      </c>
      <c r="BI428" s="238">
        <f>IF(N428="nulová",J428,0)</f>
        <v>0</v>
      </c>
      <c r="BJ428" s="17" t="s">
        <v>86</v>
      </c>
      <c r="BK428" s="238">
        <f>ROUND(I428*H428,2)</f>
        <v>0</v>
      </c>
      <c r="BL428" s="17" t="s">
        <v>167</v>
      </c>
      <c r="BM428" s="237" t="s">
        <v>492</v>
      </c>
    </row>
    <row r="429" s="14" customFormat="1">
      <c r="A429" s="14"/>
      <c r="B429" s="250"/>
      <c r="C429" s="251"/>
      <c r="D429" s="241" t="s">
        <v>168</v>
      </c>
      <c r="E429" s="252" t="s">
        <v>1</v>
      </c>
      <c r="F429" s="253" t="s">
        <v>493</v>
      </c>
      <c r="G429" s="251"/>
      <c r="H429" s="254">
        <v>2340.8099999999999</v>
      </c>
      <c r="I429" s="255"/>
      <c r="J429" s="251"/>
      <c r="K429" s="251"/>
      <c r="L429" s="256"/>
      <c r="M429" s="257"/>
      <c r="N429" s="258"/>
      <c r="O429" s="258"/>
      <c r="P429" s="258"/>
      <c r="Q429" s="258"/>
      <c r="R429" s="258"/>
      <c r="S429" s="258"/>
      <c r="T429" s="25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0" t="s">
        <v>168</v>
      </c>
      <c r="AU429" s="260" t="s">
        <v>88</v>
      </c>
      <c r="AV429" s="14" t="s">
        <v>88</v>
      </c>
      <c r="AW429" s="14" t="s">
        <v>35</v>
      </c>
      <c r="AX429" s="14" t="s">
        <v>79</v>
      </c>
      <c r="AY429" s="260" t="s">
        <v>160</v>
      </c>
    </row>
    <row r="430" s="15" customFormat="1">
      <c r="A430" s="15"/>
      <c r="B430" s="261"/>
      <c r="C430" s="262"/>
      <c r="D430" s="241" t="s">
        <v>168</v>
      </c>
      <c r="E430" s="263" t="s">
        <v>1</v>
      </c>
      <c r="F430" s="264" t="s">
        <v>173</v>
      </c>
      <c r="G430" s="262"/>
      <c r="H430" s="265">
        <v>2340.8099999999999</v>
      </c>
      <c r="I430" s="266"/>
      <c r="J430" s="262"/>
      <c r="K430" s="262"/>
      <c r="L430" s="267"/>
      <c r="M430" s="268"/>
      <c r="N430" s="269"/>
      <c r="O430" s="269"/>
      <c r="P430" s="269"/>
      <c r="Q430" s="269"/>
      <c r="R430" s="269"/>
      <c r="S430" s="269"/>
      <c r="T430" s="270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1" t="s">
        <v>168</v>
      </c>
      <c r="AU430" s="271" t="s">
        <v>88</v>
      </c>
      <c r="AV430" s="15" t="s">
        <v>167</v>
      </c>
      <c r="AW430" s="15" t="s">
        <v>35</v>
      </c>
      <c r="AX430" s="15" t="s">
        <v>86</v>
      </c>
      <c r="AY430" s="271" t="s">
        <v>160</v>
      </c>
    </row>
    <row r="431" s="2" customFormat="1" ht="44.25" customHeight="1">
      <c r="A431" s="38"/>
      <c r="B431" s="39"/>
      <c r="C431" s="226" t="s">
        <v>350</v>
      </c>
      <c r="D431" s="226" t="s">
        <v>162</v>
      </c>
      <c r="E431" s="227" t="s">
        <v>494</v>
      </c>
      <c r="F431" s="228" t="s">
        <v>495</v>
      </c>
      <c r="G431" s="229" t="s">
        <v>242</v>
      </c>
      <c r="H431" s="230">
        <v>78.027000000000001</v>
      </c>
      <c r="I431" s="231"/>
      <c r="J431" s="232">
        <f>ROUND(I431*H431,2)</f>
        <v>0</v>
      </c>
      <c r="K431" s="228" t="s">
        <v>166</v>
      </c>
      <c r="L431" s="44"/>
      <c r="M431" s="233" t="s">
        <v>1</v>
      </c>
      <c r="N431" s="234" t="s">
        <v>44</v>
      </c>
      <c r="O431" s="91"/>
      <c r="P431" s="235">
        <f>O431*H431</f>
        <v>0</v>
      </c>
      <c r="Q431" s="235">
        <v>0</v>
      </c>
      <c r="R431" s="235">
        <f>Q431*H431</f>
        <v>0</v>
      </c>
      <c r="S431" s="235">
        <v>0</v>
      </c>
      <c r="T431" s="23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7" t="s">
        <v>167</v>
      </c>
      <c r="AT431" s="237" t="s">
        <v>162</v>
      </c>
      <c r="AU431" s="237" t="s">
        <v>88</v>
      </c>
      <c r="AY431" s="17" t="s">
        <v>160</v>
      </c>
      <c r="BE431" s="238">
        <f>IF(N431="základní",J431,0)</f>
        <v>0</v>
      </c>
      <c r="BF431" s="238">
        <f>IF(N431="snížená",J431,0)</f>
        <v>0</v>
      </c>
      <c r="BG431" s="238">
        <f>IF(N431="zákl. přenesená",J431,0)</f>
        <v>0</v>
      </c>
      <c r="BH431" s="238">
        <f>IF(N431="sníž. přenesená",J431,0)</f>
        <v>0</v>
      </c>
      <c r="BI431" s="238">
        <f>IF(N431="nulová",J431,0)</f>
        <v>0</v>
      </c>
      <c r="BJ431" s="17" t="s">
        <v>86</v>
      </c>
      <c r="BK431" s="238">
        <f>ROUND(I431*H431,2)</f>
        <v>0</v>
      </c>
      <c r="BL431" s="17" t="s">
        <v>167</v>
      </c>
      <c r="BM431" s="237" t="s">
        <v>496</v>
      </c>
    </row>
    <row r="432" s="2" customFormat="1" ht="37.8" customHeight="1">
      <c r="A432" s="38"/>
      <c r="B432" s="39"/>
      <c r="C432" s="226" t="s">
        <v>497</v>
      </c>
      <c r="D432" s="226" t="s">
        <v>162</v>
      </c>
      <c r="E432" s="227" t="s">
        <v>498</v>
      </c>
      <c r="F432" s="228" t="s">
        <v>499</v>
      </c>
      <c r="G432" s="229" t="s">
        <v>242</v>
      </c>
      <c r="H432" s="230">
        <v>30.884</v>
      </c>
      <c r="I432" s="231"/>
      <c r="J432" s="232">
        <f>ROUND(I432*H432,2)</f>
        <v>0</v>
      </c>
      <c r="K432" s="228" t="s">
        <v>166</v>
      </c>
      <c r="L432" s="44"/>
      <c r="M432" s="233" t="s">
        <v>1</v>
      </c>
      <c r="N432" s="234" t="s">
        <v>44</v>
      </c>
      <c r="O432" s="91"/>
      <c r="P432" s="235">
        <f>O432*H432</f>
        <v>0</v>
      </c>
      <c r="Q432" s="235">
        <v>0.00012999999999999999</v>
      </c>
      <c r="R432" s="235">
        <f>Q432*H432</f>
        <v>0.0040149199999999999</v>
      </c>
      <c r="S432" s="235">
        <v>0</v>
      </c>
      <c r="T432" s="23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7" t="s">
        <v>167</v>
      </c>
      <c r="AT432" s="237" t="s">
        <v>162</v>
      </c>
      <c r="AU432" s="237" t="s">
        <v>88</v>
      </c>
      <c r="AY432" s="17" t="s">
        <v>160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7" t="s">
        <v>86</v>
      </c>
      <c r="BK432" s="238">
        <f>ROUND(I432*H432,2)</f>
        <v>0</v>
      </c>
      <c r="BL432" s="17" t="s">
        <v>167</v>
      </c>
      <c r="BM432" s="237" t="s">
        <v>500</v>
      </c>
    </row>
    <row r="433" s="14" customFormat="1">
      <c r="A433" s="14"/>
      <c r="B433" s="250"/>
      <c r="C433" s="251"/>
      <c r="D433" s="241" t="s">
        <v>168</v>
      </c>
      <c r="E433" s="252" t="s">
        <v>1</v>
      </c>
      <c r="F433" s="253" t="s">
        <v>501</v>
      </c>
      <c r="G433" s="251"/>
      <c r="H433" s="254">
        <v>30.884</v>
      </c>
      <c r="I433" s="255"/>
      <c r="J433" s="251"/>
      <c r="K433" s="251"/>
      <c r="L433" s="256"/>
      <c r="M433" s="257"/>
      <c r="N433" s="258"/>
      <c r="O433" s="258"/>
      <c r="P433" s="258"/>
      <c r="Q433" s="258"/>
      <c r="R433" s="258"/>
      <c r="S433" s="258"/>
      <c r="T433" s="25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0" t="s">
        <v>168</v>
      </c>
      <c r="AU433" s="260" t="s">
        <v>88</v>
      </c>
      <c r="AV433" s="14" t="s">
        <v>88</v>
      </c>
      <c r="AW433" s="14" t="s">
        <v>35</v>
      </c>
      <c r="AX433" s="14" t="s">
        <v>79</v>
      </c>
      <c r="AY433" s="260" t="s">
        <v>160</v>
      </c>
    </row>
    <row r="434" s="15" customFormat="1">
      <c r="A434" s="15"/>
      <c r="B434" s="261"/>
      <c r="C434" s="262"/>
      <c r="D434" s="241" t="s">
        <v>168</v>
      </c>
      <c r="E434" s="263" t="s">
        <v>1</v>
      </c>
      <c r="F434" s="264" t="s">
        <v>173</v>
      </c>
      <c r="G434" s="262"/>
      <c r="H434" s="265">
        <v>30.884</v>
      </c>
      <c r="I434" s="266"/>
      <c r="J434" s="262"/>
      <c r="K434" s="262"/>
      <c r="L434" s="267"/>
      <c r="M434" s="268"/>
      <c r="N434" s="269"/>
      <c r="O434" s="269"/>
      <c r="P434" s="269"/>
      <c r="Q434" s="269"/>
      <c r="R434" s="269"/>
      <c r="S434" s="269"/>
      <c r="T434" s="27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1" t="s">
        <v>168</v>
      </c>
      <c r="AU434" s="271" t="s">
        <v>88</v>
      </c>
      <c r="AV434" s="15" t="s">
        <v>167</v>
      </c>
      <c r="AW434" s="15" t="s">
        <v>35</v>
      </c>
      <c r="AX434" s="15" t="s">
        <v>86</v>
      </c>
      <c r="AY434" s="271" t="s">
        <v>160</v>
      </c>
    </row>
    <row r="435" s="2" customFormat="1" ht="37.8" customHeight="1">
      <c r="A435" s="38"/>
      <c r="B435" s="39"/>
      <c r="C435" s="226" t="s">
        <v>357</v>
      </c>
      <c r="D435" s="226" t="s">
        <v>162</v>
      </c>
      <c r="E435" s="227" t="s">
        <v>502</v>
      </c>
      <c r="F435" s="228" t="s">
        <v>503</v>
      </c>
      <c r="G435" s="229" t="s">
        <v>242</v>
      </c>
      <c r="H435" s="230">
        <v>30.884</v>
      </c>
      <c r="I435" s="231"/>
      <c r="J435" s="232">
        <f>ROUND(I435*H435,2)</f>
        <v>0</v>
      </c>
      <c r="K435" s="228" t="s">
        <v>166</v>
      </c>
      <c r="L435" s="44"/>
      <c r="M435" s="233" t="s">
        <v>1</v>
      </c>
      <c r="N435" s="234" t="s">
        <v>44</v>
      </c>
      <c r="O435" s="91"/>
      <c r="P435" s="235">
        <f>O435*H435</f>
        <v>0</v>
      </c>
      <c r="Q435" s="235">
        <v>3.4999999999999997E-05</v>
      </c>
      <c r="R435" s="235">
        <f>Q435*H435</f>
        <v>0.0010809399999999999</v>
      </c>
      <c r="S435" s="235">
        <v>0</v>
      </c>
      <c r="T435" s="23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7" t="s">
        <v>167</v>
      </c>
      <c r="AT435" s="237" t="s">
        <v>162</v>
      </c>
      <c r="AU435" s="237" t="s">
        <v>88</v>
      </c>
      <c r="AY435" s="17" t="s">
        <v>160</v>
      </c>
      <c r="BE435" s="238">
        <f>IF(N435="základní",J435,0)</f>
        <v>0</v>
      </c>
      <c r="BF435" s="238">
        <f>IF(N435="snížená",J435,0)</f>
        <v>0</v>
      </c>
      <c r="BG435" s="238">
        <f>IF(N435="zákl. přenesená",J435,0)</f>
        <v>0</v>
      </c>
      <c r="BH435" s="238">
        <f>IF(N435="sníž. přenesená",J435,0)</f>
        <v>0</v>
      </c>
      <c r="BI435" s="238">
        <f>IF(N435="nulová",J435,0)</f>
        <v>0</v>
      </c>
      <c r="BJ435" s="17" t="s">
        <v>86</v>
      </c>
      <c r="BK435" s="238">
        <f>ROUND(I435*H435,2)</f>
        <v>0</v>
      </c>
      <c r="BL435" s="17" t="s">
        <v>167</v>
      </c>
      <c r="BM435" s="237" t="s">
        <v>504</v>
      </c>
    </row>
    <row r="436" s="14" customFormat="1">
      <c r="A436" s="14"/>
      <c r="B436" s="250"/>
      <c r="C436" s="251"/>
      <c r="D436" s="241" t="s">
        <v>168</v>
      </c>
      <c r="E436" s="252" t="s">
        <v>1</v>
      </c>
      <c r="F436" s="253" t="s">
        <v>501</v>
      </c>
      <c r="G436" s="251"/>
      <c r="H436" s="254">
        <v>30.884</v>
      </c>
      <c r="I436" s="255"/>
      <c r="J436" s="251"/>
      <c r="K436" s="251"/>
      <c r="L436" s="256"/>
      <c r="M436" s="257"/>
      <c r="N436" s="258"/>
      <c r="O436" s="258"/>
      <c r="P436" s="258"/>
      <c r="Q436" s="258"/>
      <c r="R436" s="258"/>
      <c r="S436" s="258"/>
      <c r="T436" s="25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0" t="s">
        <v>168</v>
      </c>
      <c r="AU436" s="260" t="s">
        <v>88</v>
      </c>
      <c r="AV436" s="14" t="s">
        <v>88</v>
      </c>
      <c r="AW436" s="14" t="s">
        <v>35</v>
      </c>
      <c r="AX436" s="14" t="s">
        <v>79</v>
      </c>
      <c r="AY436" s="260" t="s">
        <v>160</v>
      </c>
    </row>
    <row r="437" s="15" customFormat="1">
      <c r="A437" s="15"/>
      <c r="B437" s="261"/>
      <c r="C437" s="262"/>
      <c r="D437" s="241" t="s">
        <v>168</v>
      </c>
      <c r="E437" s="263" t="s">
        <v>1</v>
      </c>
      <c r="F437" s="264" t="s">
        <v>173</v>
      </c>
      <c r="G437" s="262"/>
      <c r="H437" s="265">
        <v>30.884</v>
      </c>
      <c r="I437" s="266"/>
      <c r="J437" s="262"/>
      <c r="K437" s="262"/>
      <c r="L437" s="267"/>
      <c r="M437" s="268"/>
      <c r="N437" s="269"/>
      <c r="O437" s="269"/>
      <c r="P437" s="269"/>
      <c r="Q437" s="269"/>
      <c r="R437" s="269"/>
      <c r="S437" s="269"/>
      <c r="T437" s="270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1" t="s">
        <v>168</v>
      </c>
      <c r="AU437" s="271" t="s">
        <v>88</v>
      </c>
      <c r="AV437" s="15" t="s">
        <v>167</v>
      </c>
      <c r="AW437" s="15" t="s">
        <v>35</v>
      </c>
      <c r="AX437" s="15" t="s">
        <v>86</v>
      </c>
      <c r="AY437" s="271" t="s">
        <v>160</v>
      </c>
    </row>
    <row r="438" s="2" customFormat="1" ht="55.5" customHeight="1">
      <c r="A438" s="38"/>
      <c r="B438" s="39"/>
      <c r="C438" s="226" t="s">
        <v>505</v>
      </c>
      <c r="D438" s="226" t="s">
        <v>162</v>
      </c>
      <c r="E438" s="227" t="s">
        <v>506</v>
      </c>
      <c r="F438" s="228" t="s">
        <v>507</v>
      </c>
      <c r="G438" s="229" t="s">
        <v>256</v>
      </c>
      <c r="H438" s="230">
        <v>0.75</v>
      </c>
      <c r="I438" s="231"/>
      <c r="J438" s="232">
        <f>ROUND(I438*H438,2)</f>
        <v>0</v>
      </c>
      <c r="K438" s="228" t="s">
        <v>166</v>
      </c>
      <c r="L438" s="44"/>
      <c r="M438" s="233" t="s">
        <v>1</v>
      </c>
      <c r="N438" s="234" t="s">
        <v>44</v>
      </c>
      <c r="O438" s="91"/>
      <c r="P438" s="235">
        <f>O438*H438</f>
        <v>0</v>
      </c>
      <c r="Q438" s="235">
        <v>0.021014100000000001</v>
      </c>
      <c r="R438" s="235">
        <f>Q438*H438</f>
        <v>0.015760574999999999</v>
      </c>
      <c r="S438" s="235">
        <v>0</v>
      </c>
      <c r="T438" s="23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7" t="s">
        <v>167</v>
      </c>
      <c r="AT438" s="237" t="s">
        <v>162</v>
      </c>
      <c r="AU438" s="237" t="s">
        <v>88</v>
      </c>
      <c r="AY438" s="17" t="s">
        <v>160</v>
      </c>
      <c r="BE438" s="238">
        <f>IF(N438="základní",J438,0)</f>
        <v>0</v>
      </c>
      <c r="BF438" s="238">
        <f>IF(N438="snížená",J438,0)</f>
        <v>0</v>
      </c>
      <c r="BG438" s="238">
        <f>IF(N438="zákl. přenesená",J438,0)</f>
        <v>0</v>
      </c>
      <c r="BH438" s="238">
        <f>IF(N438="sníž. přenesená",J438,0)</f>
        <v>0</v>
      </c>
      <c r="BI438" s="238">
        <f>IF(N438="nulová",J438,0)</f>
        <v>0</v>
      </c>
      <c r="BJ438" s="17" t="s">
        <v>86</v>
      </c>
      <c r="BK438" s="238">
        <f>ROUND(I438*H438,2)</f>
        <v>0</v>
      </c>
      <c r="BL438" s="17" t="s">
        <v>167</v>
      </c>
      <c r="BM438" s="237" t="s">
        <v>508</v>
      </c>
    </row>
    <row r="439" s="13" customFormat="1">
      <c r="A439" s="13"/>
      <c r="B439" s="239"/>
      <c r="C439" s="240"/>
      <c r="D439" s="241" t="s">
        <v>168</v>
      </c>
      <c r="E439" s="242" t="s">
        <v>1</v>
      </c>
      <c r="F439" s="243" t="s">
        <v>509</v>
      </c>
      <c r="G439" s="240"/>
      <c r="H439" s="242" t="s">
        <v>1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9" t="s">
        <v>168</v>
      </c>
      <c r="AU439" s="249" t="s">
        <v>88</v>
      </c>
      <c r="AV439" s="13" t="s">
        <v>86</v>
      </c>
      <c r="AW439" s="13" t="s">
        <v>35</v>
      </c>
      <c r="AX439" s="13" t="s">
        <v>79</v>
      </c>
      <c r="AY439" s="249" t="s">
        <v>160</v>
      </c>
    </row>
    <row r="440" s="14" customFormat="1">
      <c r="A440" s="14"/>
      <c r="B440" s="250"/>
      <c r="C440" s="251"/>
      <c r="D440" s="241" t="s">
        <v>168</v>
      </c>
      <c r="E440" s="252" t="s">
        <v>1</v>
      </c>
      <c r="F440" s="253" t="s">
        <v>510</v>
      </c>
      <c r="G440" s="251"/>
      <c r="H440" s="254">
        <v>0.75</v>
      </c>
      <c r="I440" s="255"/>
      <c r="J440" s="251"/>
      <c r="K440" s="251"/>
      <c r="L440" s="256"/>
      <c r="M440" s="257"/>
      <c r="N440" s="258"/>
      <c r="O440" s="258"/>
      <c r="P440" s="258"/>
      <c r="Q440" s="258"/>
      <c r="R440" s="258"/>
      <c r="S440" s="258"/>
      <c r="T440" s="25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0" t="s">
        <v>168</v>
      </c>
      <c r="AU440" s="260" t="s">
        <v>88</v>
      </c>
      <c r="AV440" s="14" t="s">
        <v>88</v>
      </c>
      <c r="AW440" s="14" t="s">
        <v>35</v>
      </c>
      <c r="AX440" s="14" t="s">
        <v>79</v>
      </c>
      <c r="AY440" s="260" t="s">
        <v>160</v>
      </c>
    </row>
    <row r="441" s="15" customFormat="1">
      <c r="A441" s="15"/>
      <c r="B441" s="261"/>
      <c r="C441" s="262"/>
      <c r="D441" s="241" t="s">
        <v>168</v>
      </c>
      <c r="E441" s="263" t="s">
        <v>1</v>
      </c>
      <c r="F441" s="264" t="s">
        <v>173</v>
      </c>
      <c r="G441" s="262"/>
      <c r="H441" s="265">
        <v>0.75</v>
      </c>
      <c r="I441" s="266"/>
      <c r="J441" s="262"/>
      <c r="K441" s="262"/>
      <c r="L441" s="267"/>
      <c r="M441" s="268"/>
      <c r="N441" s="269"/>
      <c r="O441" s="269"/>
      <c r="P441" s="269"/>
      <c r="Q441" s="269"/>
      <c r="R441" s="269"/>
      <c r="S441" s="269"/>
      <c r="T441" s="270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1" t="s">
        <v>168</v>
      </c>
      <c r="AU441" s="271" t="s">
        <v>88</v>
      </c>
      <c r="AV441" s="15" t="s">
        <v>167</v>
      </c>
      <c r="AW441" s="15" t="s">
        <v>35</v>
      </c>
      <c r="AX441" s="15" t="s">
        <v>86</v>
      </c>
      <c r="AY441" s="271" t="s">
        <v>160</v>
      </c>
    </row>
    <row r="442" s="2" customFormat="1" ht="24.15" customHeight="1">
      <c r="A442" s="38"/>
      <c r="B442" s="39"/>
      <c r="C442" s="226" t="s">
        <v>363</v>
      </c>
      <c r="D442" s="226" t="s">
        <v>162</v>
      </c>
      <c r="E442" s="227" t="s">
        <v>511</v>
      </c>
      <c r="F442" s="228" t="s">
        <v>512</v>
      </c>
      <c r="G442" s="229" t="s">
        <v>165</v>
      </c>
      <c r="H442" s="230">
        <v>13.459</v>
      </c>
      <c r="I442" s="231"/>
      <c r="J442" s="232">
        <f>ROUND(I442*H442,2)</f>
        <v>0</v>
      </c>
      <c r="K442" s="228" t="s">
        <v>166</v>
      </c>
      <c r="L442" s="44"/>
      <c r="M442" s="233" t="s">
        <v>1</v>
      </c>
      <c r="N442" s="234" t="s">
        <v>44</v>
      </c>
      <c r="O442" s="91"/>
      <c r="P442" s="235">
        <f>O442*H442</f>
        <v>0</v>
      </c>
      <c r="Q442" s="235">
        <v>0</v>
      </c>
      <c r="R442" s="235">
        <f>Q442*H442</f>
        <v>0</v>
      </c>
      <c r="S442" s="235">
        <v>1.8</v>
      </c>
      <c r="T442" s="236">
        <f>S442*H442</f>
        <v>24.226199999999999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7" t="s">
        <v>167</v>
      </c>
      <c r="AT442" s="237" t="s">
        <v>162</v>
      </c>
      <c r="AU442" s="237" t="s">
        <v>88</v>
      </c>
      <c r="AY442" s="17" t="s">
        <v>160</v>
      </c>
      <c r="BE442" s="238">
        <f>IF(N442="základní",J442,0)</f>
        <v>0</v>
      </c>
      <c r="BF442" s="238">
        <f>IF(N442="snížená",J442,0)</f>
        <v>0</v>
      </c>
      <c r="BG442" s="238">
        <f>IF(N442="zákl. přenesená",J442,0)</f>
        <v>0</v>
      </c>
      <c r="BH442" s="238">
        <f>IF(N442="sníž. přenesená",J442,0)</f>
        <v>0</v>
      </c>
      <c r="BI442" s="238">
        <f>IF(N442="nulová",J442,0)</f>
        <v>0</v>
      </c>
      <c r="BJ442" s="17" t="s">
        <v>86</v>
      </c>
      <c r="BK442" s="238">
        <f>ROUND(I442*H442,2)</f>
        <v>0</v>
      </c>
      <c r="BL442" s="17" t="s">
        <v>167</v>
      </c>
      <c r="BM442" s="237" t="s">
        <v>513</v>
      </c>
    </row>
    <row r="443" s="13" customFormat="1">
      <c r="A443" s="13"/>
      <c r="B443" s="239"/>
      <c r="C443" s="240"/>
      <c r="D443" s="241" t="s">
        <v>168</v>
      </c>
      <c r="E443" s="242" t="s">
        <v>1</v>
      </c>
      <c r="F443" s="243" t="s">
        <v>514</v>
      </c>
      <c r="G443" s="240"/>
      <c r="H443" s="242" t="s">
        <v>1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168</v>
      </c>
      <c r="AU443" s="249" t="s">
        <v>88</v>
      </c>
      <c r="AV443" s="13" t="s">
        <v>86</v>
      </c>
      <c r="AW443" s="13" t="s">
        <v>35</v>
      </c>
      <c r="AX443" s="13" t="s">
        <v>79</v>
      </c>
      <c r="AY443" s="249" t="s">
        <v>160</v>
      </c>
    </row>
    <row r="444" s="14" customFormat="1">
      <c r="A444" s="14"/>
      <c r="B444" s="250"/>
      <c r="C444" s="251"/>
      <c r="D444" s="241" t="s">
        <v>168</v>
      </c>
      <c r="E444" s="252" t="s">
        <v>1</v>
      </c>
      <c r="F444" s="253" t="s">
        <v>515</v>
      </c>
      <c r="G444" s="251"/>
      <c r="H444" s="254">
        <v>5.4480000000000004</v>
      </c>
      <c r="I444" s="255"/>
      <c r="J444" s="251"/>
      <c r="K444" s="251"/>
      <c r="L444" s="256"/>
      <c r="M444" s="257"/>
      <c r="N444" s="258"/>
      <c r="O444" s="258"/>
      <c r="P444" s="258"/>
      <c r="Q444" s="258"/>
      <c r="R444" s="258"/>
      <c r="S444" s="258"/>
      <c r="T444" s="25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0" t="s">
        <v>168</v>
      </c>
      <c r="AU444" s="260" t="s">
        <v>88</v>
      </c>
      <c r="AV444" s="14" t="s">
        <v>88</v>
      </c>
      <c r="AW444" s="14" t="s">
        <v>35</v>
      </c>
      <c r="AX444" s="14" t="s">
        <v>79</v>
      </c>
      <c r="AY444" s="260" t="s">
        <v>160</v>
      </c>
    </row>
    <row r="445" s="14" customFormat="1">
      <c r="A445" s="14"/>
      <c r="B445" s="250"/>
      <c r="C445" s="251"/>
      <c r="D445" s="241" t="s">
        <v>168</v>
      </c>
      <c r="E445" s="252" t="s">
        <v>1</v>
      </c>
      <c r="F445" s="253" t="s">
        <v>516</v>
      </c>
      <c r="G445" s="251"/>
      <c r="H445" s="254">
        <v>5.8700000000000001</v>
      </c>
      <c r="I445" s="255"/>
      <c r="J445" s="251"/>
      <c r="K445" s="251"/>
      <c r="L445" s="256"/>
      <c r="M445" s="257"/>
      <c r="N445" s="258"/>
      <c r="O445" s="258"/>
      <c r="P445" s="258"/>
      <c r="Q445" s="258"/>
      <c r="R445" s="258"/>
      <c r="S445" s="258"/>
      <c r="T445" s="25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0" t="s">
        <v>168</v>
      </c>
      <c r="AU445" s="260" t="s">
        <v>88</v>
      </c>
      <c r="AV445" s="14" t="s">
        <v>88</v>
      </c>
      <c r="AW445" s="14" t="s">
        <v>35</v>
      </c>
      <c r="AX445" s="14" t="s">
        <v>79</v>
      </c>
      <c r="AY445" s="260" t="s">
        <v>160</v>
      </c>
    </row>
    <row r="446" s="13" customFormat="1">
      <c r="A446" s="13"/>
      <c r="B446" s="239"/>
      <c r="C446" s="240"/>
      <c r="D446" s="241" t="s">
        <v>168</v>
      </c>
      <c r="E446" s="242" t="s">
        <v>1</v>
      </c>
      <c r="F446" s="243" t="s">
        <v>517</v>
      </c>
      <c r="G446" s="240"/>
      <c r="H446" s="242" t="s">
        <v>1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168</v>
      </c>
      <c r="AU446" s="249" t="s">
        <v>88</v>
      </c>
      <c r="AV446" s="13" t="s">
        <v>86</v>
      </c>
      <c r="AW446" s="13" t="s">
        <v>35</v>
      </c>
      <c r="AX446" s="13" t="s">
        <v>79</v>
      </c>
      <c r="AY446" s="249" t="s">
        <v>160</v>
      </c>
    </row>
    <row r="447" s="14" customFormat="1">
      <c r="A447" s="14"/>
      <c r="B447" s="250"/>
      <c r="C447" s="251"/>
      <c r="D447" s="241" t="s">
        <v>168</v>
      </c>
      <c r="E447" s="252" t="s">
        <v>1</v>
      </c>
      <c r="F447" s="253" t="s">
        <v>518</v>
      </c>
      <c r="G447" s="251"/>
      <c r="H447" s="254">
        <v>1.9610000000000001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168</v>
      </c>
      <c r="AU447" s="260" t="s">
        <v>88</v>
      </c>
      <c r="AV447" s="14" t="s">
        <v>88</v>
      </c>
      <c r="AW447" s="14" t="s">
        <v>35</v>
      </c>
      <c r="AX447" s="14" t="s">
        <v>79</v>
      </c>
      <c r="AY447" s="260" t="s">
        <v>160</v>
      </c>
    </row>
    <row r="448" s="13" customFormat="1">
      <c r="A448" s="13"/>
      <c r="B448" s="239"/>
      <c r="C448" s="240"/>
      <c r="D448" s="241" t="s">
        <v>168</v>
      </c>
      <c r="E448" s="242" t="s">
        <v>1</v>
      </c>
      <c r="F448" s="243" t="s">
        <v>519</v>
      </c>
      <c r="G448" s="240"/>
      <c r="H448" s="242" t="s">
        <v>1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168</v>
      </c>
      <c r="AU448" s="249" t="s">
        <v>88</v>
      </c>
      <c r="AV448" s="13" t="s">
        <v>86</v>
      </c>
      <c r="AW448" s="13" t="s">
        <v>35</v>
      </c>
      <c r="AX448" s="13" t="s">
        <v>79</v>
      </c>
      <c r="AY448" s="249" t="s">
        <v>160</v>
      </c>
    </row>
    <row r="449" s="14" customFormat="1">
      <c r="A449" s="14"/>
      <c r="B449" s="250"/>
      <c r="C449" s="251"/>
      <c r="D449" s="241" t="s">
        <v>168</v>
      </c>
      <c r="E449" s="252" t="s">
        <v>1</v>
      </c>
      <c r="F449" s="253" t="s">
        <v>302</v>
      </c>
      <c r="G449" s="251"/>
      <c r="H449" s="254">
        <v>0.17999999999999999</v>
      </c>
      <c r="I449" s="255"/>
      <c r="J449" s="251"/>
      <c r="K449" s="251"/>
      <c r="L449" s="256"/>
      <c r="M449" s="257"/>
      <c r="N449" s="258"/>
      <c r="O449" s="258"/>
      <c r="P449" s="258"/>
      <c r="Q449" s="258"/>
      <c r="R449" s="258"/>
      <c r="S449" s="258"/>
      <c r="T449" s="25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0" t="s">
        <v>168</v>
      </c>
      <c r="AU449" s="260" t="s">
        <v>88</v>
      </c>
      <c r="AV449" s="14" t="s">
        <v>88</v>
      </c>
      <c r="AW449" s="14" t="s">
        <v>35</v>
      </c>
      <c r="AX449" s="14" t="s">
        <v>79</v>
      </c>
      <c r="AY449" s="260" t="s">
        <v>160</v>
      </c>
    </row>
    <row r="450" s="15" customFormat="1">
      <c r="A450" s="15"/>
      <c r="B450" s="261"/>
      <c r="C450" s="262"/>
      <c r="D450" s="241" t="s">
        <v>168</v>
      </c>
      <c r="E450" s="263" t="s">
        <v>1</v>
      </c>
      <c r="F450" s="264" t="s">
        <v>173</v>
      </c>
      <c r="G450" s="262"/>
      <c r="H450" s="265">
        <v>13.459000000000001</v>
      </c>
      <c r="I450" s="266"/>
      <c r="J450" s="262"/>
      <c r="K450" s="262"/>
      <c r="L450" s="267"/>
      <c r="M450" s="268"/>
      <c r="N450" s="269"/>
      <c r="O450" s="269"/>
      <c r="P450" s="269"/>
      <c r="Q450" s="269"/>
      <c r="R450" s="269"/>
      <c r="S450" s="269"/>
      <c r="T450" s="27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1" t="s">
        <v>168</v>
      </c>
      <c r="AU450" s="271" t="s">
        <v>88</v>
      </c>
      <c r="AV450" s="15" t="s">
        <v>167</v>
      </c>
      <c r="AW450" s="15" t="s">
        <v>35</v>
      </c>
      <c r="AX450" s="15" t="s">
        <v>86</v>
      </c>
      <c r="AY450" s="271" t="s">
        <v>160</v>
      </c>
    </row>
    <row r="451" s="2" customFormat="1" ht="44.25" customHeight="1">
      <c r="A451" s="38"/>
      <c r="B451" s="39"/>
      <c r="C451" s="226" t="s">
        <v>520</v>
      </c>
      <c r="D451" s="226" t="s">
        <v>162</v>
      </c>
      <c r="E451" s="227" t="s">
        <v>521</v>
      </c>
      <c r="F451" s="228" t="s">
        <v>522</v>
      </c>
      <c r="G451" s="229" t="s">
        <v>242</v>
      </c>
      <c r="H451" s="230">
        <v>11.563000000000001</v>
      </c>
      <c r="I451" s="231"/>
      <c r="J451" s="232">
        <f>ROUND(I451*H451,2)</f>
        <v>0</v>
      </c>
      <c r="K451" s="228" t="s">
        <v>166</v>
      </c>
      <c r="L451" s="44"/>
      <c r="M451" s="233" t="s">
        <v>1</v>
      </c>
      <c r="N451" s="234" t="s">
        <v>44</v>
      </c>
      <c r="O451" s="91"/>
      <c r="P451" s="235">
        <f>O451*H451</f>
        <v>0</v>
      </c>
      <c r="Q451" s="235">
        <v>0</v>
      </c>
      <c r="R451" s="235">
        <f>Q451*H451</f>
        <v>0</v>
      </c>
      <c r="S451" s="235">
        <v>0.26100000000000001</v>
      </c>
      <c r="T451" s="236">
        <f>S451*H451</f>
        <v>3.0179430000000003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7" t="s">
        <v>167</v>
      </c>
      <c r="AT451" s="237" t="s">
        <v>162</v>
      </c>
      <c r="AU451" s="237" t="s">
        <v>88</v>
      </c>
      <c r="AY451" s="17" t="s">
        <v>160</v>
      </c>
      <c r="BE451" s="238">
        <f>IF(N451="základní",J451,0)</f>
        <v>0</v>
      </c>
      <c r="BF451" s="238">
        <f>IF(N451="snížená",J451,0)</f>
        <v>0</v>
      </c>
      <c r="BG451" s="238">
        <f>IF(N451="zákl. přenesená",J451,0)</f>
        <v>0</v>
      </c>
      <c r="BH451" s="238">
        <f>IF(N451="sníž. přenesená",J451,0)</f>
        <v>0</v>
      </c>
      <c r="BI451" s="238">
        <f>IF(N451="nulová",J451,0)</f>
        <v>0</v>
      </c>
      <c r="BJ451" s="17" t="s">
        <v>86</v>
      </c>
      <c r="BK451" s="238">
        <f>ROUND(I451*H451,2)</f>
        <v>0</v>
      </c>
      <c r="BL451" s="17" t="s">
        <v>167</v>
      </c>
      <c r="BM451" s="237" t="s">
        <v>523</v>
      </c>
    </row>
    <row r="452" s="13" customFormat="1">
      <c r="A452" s="13"/>
      <c r="B452" s="239"/>
      <c r="C452" s="240"/>
      <c r="D452" s="241" t="s">
        <v>168</v>
      </c>
      <c r="E452" s="242" t="s">
        <v>1</v>
      </c>
      <c r="F452" s="243" t="s">
        <v>524</v>
      </c>
      <c r="G452" s="240"/>
      <c r="H452" s="242" t="s">
        <v>1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9" t="s">
        <v>168</v>
      </c>
      <c r="AU452" s="249" t="s">
        <v>88</v>
      </c>
      <c r="AV452" s="13" t="s">
        <v>86</v>
      </c>
      <c r="AW452" s="13" t="s">
        <v>35</v>
      </c>
      <c r="AX452" s="13" t="s">
        <v>79</v>
      </c>
      <c r="AY452" s="249" t="s">
        <v>160</v>
      </c>
    </row>
    <row r="453" s="14" customFormat="1">
      <c r="A453" s="14"/>
      <c r="B453" s="250"/>
      <c r="C453" s="251"/>
      <c r="D453" s="241" t="s">
        <v>168</v>
      </c>
      <c r="E453" s="252" t="s">
        <v>1</v>
      </c>
      <c r="F453" s="253" t="s">
        <v>525</v>
      </c>
      <c r="G453" s="251"/>
      <c r="H453" s="254">
        <v>11.563000000000001</v>
      </c>
      <c r="I453" s="255"/>
      <c r="J453" s="251"/>
      <c r="K453" s="251"/>
      <c r="L453" s="256"/>
      <c r="M453" s="257"/>
      <c r="N453" s="258"/>
      <c r="O453" s="258"/>
      <c r="P453" s="258"/>
      <c r="Q453" s="258"/>
      <c r="R453" s="258"/>
      <c r="S453" s="258"/>
      <c r="T453" s="25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0" t="s">
        <v>168</v>
      </c>
      <c r="AU453" s="260" t="s">
        <v>88</v>
      </c>
      <c r="AV453" s="14" t="s">
        <v>88</v>
      </c>
      <c r="AW453" s="14" t="s">
        <v>35</v>
      </c>
      <c r="AX453" s="14" t="s">
        <v>79</v>
      </c>
      <c r="AY453" s="260" t="s">
        <v>160</v>
      </c>
    </row>
    <row r="454" s="15" customFormat="1">
      <c r="A454" s="15"/>
      <c r="B454" s="261"/>
      <c r="C454" s="262"/>
      <c r="D454" s="241" t="s">
        <v>168</v>
      </c>
      <c r="E454" s="263" t="s">
        <v>1</v>
      </c>
      <c r="F454" s="264" t="s">
        <v>173</v>
      </c>
      <c r="G454" s="262"/>
      <c r="H454" s="265">
        <v>11.563000000000001</v>
      </c>
      <c r="I454" s="266"/>
      <c r="J454" s="262"/>
      <c r="K454" s="262"/>
      <c r="L454" s="267"/>
      <c r="M454" s="268"/>
      <c r="N454" s="269"/>
      <c r="O454" s="269"/>
      <c r="P454" s="269"/>
      <c r="Q454" s="269"/>
      <c r="R454" s="269"/>
      <c r="S454" s="269"/>
      <c r="T454" s="270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1" t="s">
        <v>168</v>
      </c>
      <c r="AU454" s="271" t="s">
        <v>88</v>
      </c>
      <c r="AV454" s="15" t="s">
        <v>167</v>
      </c>
      <c r="AW454" s="15" t="s">
        <v>35</v>
      </c>
      <c r="AX454" s="15" t="s">
        <v>86</v>
      </c>
      <c r="AY454" s="271" t="s">
        <v>160</v>
      </c>
    </row>
    <row r="455" s="2" customFormat="1" ht="49.05" customHeight="1">
      <c r="A455" s="38"/>
      <c r="B455" s="39"/>
      <c r="C455" s="226" t="s">
        <v>366</v>
      </c>
      <c r="D455" s="226" t="s">
        <v>162</v>
      </c>
      <c r="E455" s="227" t="s">
        <v>526</v>
      </c>
      <c r="F455" s="228" t="s">
        <v>527</v>
      </c>
      <c r="G455" s="229" t="s">
        <v>165</v>
      </c>
      <c r="H455" s="230">
        <v>16.533000000000001</v>
      </c>
      <c r="I455" s="231"/>
      <c r="J455" s="232">
        <f>ROUND(I455*H455,2)</f>
        <v>0</v>
      </c>
      <c r="K455" s="228" t="s">
        <v>166</v>
      </c>
      <c r="L455" s="44"/>
      <c r="M455" s="233" t="s">
        <v>1</v>
      </c>
      <c r="N455" s="234" t="s">
        <v>44</v>
      </c>
      <c r="O455" s="91"/>
      <c r="P455" s="235">
        <f>O455*H455</f>
        <v>0</v>
      </c>
      <c r="Q455" s="235">
        <v>0</v>
      </c>
      <c r="R455" s="235">
        <f>Q455*H455</f>
        <v>0</v>
      </c>
      <c r="S455" s="235">
        <v>1.8</v>
      </c>
      <c r="T455" s="236">
        <f>S455*H455</f>
        <v>29.759400000000003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7" t="s">
        <v>167</v>
      </c>
      <c r="AT455" s="237" t="s">
        <v>162</v>
      </c>
      <c r="AU455" s="237" t="s">
        <v>88</v>
      </c>
      <c r="AY455" s="17" t="s">
        <v>160</v>
      </c>
      <c r="BE455" s="238">
        <f>IF(N455="základní",J455,0)</f>
        <v>0</v>
      </c>
      <c r="BF455" s="238">
        <f>IF(N455="snížená",J455,0)</f>
        <v>0</v>
      </c>
      <c r="BG455" s="238">
        <f>IF(N455="zákl. přenesená",J455,0)</f>
        <v>0</v>
      </c>
      <c r="BH455" s="238">
        <f>IF(N455="sníž. přenesená",J455,0)</f>
        <v>0</v>
      </c>
      <c r="BI455" s="238">
        <f>IF(N455="nulová",J455,0)</f>
        <v>0</v>
      </c>
      <c r="BJ455" s="17" t="s">
        <v>86</v>
      </c>
      <c r="BK455" s="238">
        <f>ROUND(I455*H455,2)</f>
        <v>0</v>
      </c>
      <c r="BL455" s="17" t="s">
        <v>167</v>
      </c>
      <c r="BM455" s="237" t="s">
        <v>528</v>
      </c>
    </row>
    <row r="456" s="13" customFormat="1">
      <c r="A456" s="13"/>
      <c r="B456" s="239"/>
      <c r="C456" s="240"/>
      <c r="D456" s="241" t="s">
        <v>168</v>
      </c>
      <c r="E456" s="242" t="s">
        <v>1</v>
      </c>
      <c r="F456" s="243" t="s">
        <v>529</v>
      </c>
      <c r="G456" s="240"/>
      <c r="H456" s="242" t="s">
        <v>1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168</v>
      </c>
      <c r="AU456" s="249" t="s">
        <v>88</v>
      </c>
      <c r="AV456" s="13" t="s">
        <v>86</v>
      </c>
      <c r="AW456" s="13" t="s">
        <v>35</v>
      </c>
      <c r="AX456" s="13" t="s">
        <v>79</v>
      </c>
      <c r="AY456" s="249" t="s">
        <v>160</v>
      </c>
    </row>
    <row r="457" s="14" customFormat="1">
      <c r="A457" s="14"/>
      <c r="B457" s="250"/>
      <c r="C457" s="251"/>
      <c r="D457" s="241" t="s">
        <v>168</v>
      </c>
      <c r="E457" s="252" t="s">
        <v>1</v>
      </c>
      <c r="F457" s="253" t="s">
        <v>530</v>
      </c>
      <c r="G457" s="251"/>
      <c r="H457" s="254">
        <v>16.533000000000001</v>
      </c>
      <c r="I457" s="255"/>
      <c r="J457" s="251"/>
      <c r="K457" s="251"/>
      <c r="L457" s="256"/>
      <c r="M457" s="257"/>
      <c r="N457" s="258"/>
      <c r="O457" s="258"/>
      <c r="P457" s="258"/>
      <c r="Q457" s="258"/>
      <c r="R457" s="258"/>
      <c r="S457" s="258"/>
      <c r="T457" s="25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0" t="s">
        <v>168</v>
      </c>
      <c r="AU457" s="260" t="s">
        <v>88</v>
      </c>
      <c r="AV457" s="14" t="s">
        <v>88</v>
      </c>
      <c r="AW457" s="14" t="s">
        <v>35</v>
      </c>
      <c r="AX457" s="14" t="s">
        <v>79</v>
      </c>
      <c r="AY457" s="260" t="s">
        <v>160</v>
      </c>
    </row>
    <row r="458" s="15" customFormat="1">
      <c r="A458" s="15"/>
      <c r="B458" s="261"/>
      <c r="C458" s="262"/>
      <c r="D458" s="241" t="s">
        <v>168</v>
      </c>
      <c r="E458" s="263" t="s">
        <v>1</v>
      </c>
      <c r="F458" s="264" t="s">
        <v>173</v>
      </c>
      <c r="G458" s="262"/>
      <c r="H458" s="265">
        <v>16.533000000000001</v>
      </c>
      <c r="I458" s="266"/>
      <c r="J458" s="262"/>
      <c r="K458" s="262"/>
      <c r="L458" s="267"/>
      <c r="M458" s="268"/>
      <c r="N458" s="269"/>
      <c r="O458" s="269"/>
      <c r="P458" s="269"/>
      <c r="Q458" s="269"/>
      <c r="R458" s="269"/>
      <c r="S458" s="269"/>
      <c r="T458" s="270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1" t="s">
        <v>168</v>
      </c>
      <c r="AU458" s="271" t="s">
        <v>88</v>
      </c>
      <c r="AV458" s="15" t="s">
        <v>167</v>
      </c>
      <c r="AW458" s="15" t="s">
        <v>35</v>
      </c>
      <c r="AX458" s="15" t="s">
        <v>86</v>
      </c>
      <c r="AY458" s="271" t="s">
        <v>160</v>
      </c>
    </row>
    <row r="459" s="2" customFormat="1" ht="24.15" customHeight="1">
      <c r="A459" s="38"/>
      <c r="B459" s="39"/>
      <c r="C459" s="226" t="s">
        <v>531</v>
      </c>
      <c r="D459" s="226" t="s">
        <v>162</v>
      </c>
      <c r="E459" s="227" t="s">
        <v>532</v>
      </c>
      <c r="F459" s="228" t="s">
        <v>533</v>
      </c>
      <c r="G459" s="229" t="s">
        <v>165</v>
      </c>
      <c r="H459" s="230">
        <v>8.3789999999999996</v>
      </c>
      <c r="I459" s="231"/>
      <c r="J459" s="232">
        <f>ROUND(I459*H459,2)</f>
        <v>0</v>
      </c>
      <c r="K459" s="228" t="s">
        <v>166</v>
      </c>
      <c r="L459" s="44"/>
      <c r="M459" s="233" t="s">
        <v>1</v>
      </c>
      <c r="N459" s="234" t="s">
        <v>44</v>
      </c>
      <c r="O459" s="91"/>
      <c r="P459" s="235">
        <f>O459*H459</f>
        <v>0</v>
      </c>
      <c r="Q459" s="235">
        <v>0</v>
      </c>
      <c r="R459" s="235">
        <f>Q459*H459</f>
        <v>0</v>
      </c>
      <c r="S459" s="235">
        <v>2.2000000000000002</v>
      </c>
      <c r="T459" s="236">
        <f>S459*H459</f>
        <v>18.433800000000002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7" t="s">
        <v>167</v>
      </c>
      <c r="AT459" s="237" t="s">
        <v>162</v>
      </c>
      <c r="AU459" s="237" t="s">
        <v>88</v>
      </c>
      <c r="AY459" s="17" t="s">
        <v>160</v>
      </c>
      <c r="BE459" s="238">
        <f>IF(N459="základní",J459,0)</f>
        <v>0</v>
      </c>
      <c r="BF459" s="238">
        <f>IF(N459="snížená",J459,0)</f>
        <v>0</v>
      </c>
      <c r="BG459" s="238">
        <f>IF(N459="zákl. přenesená",J459,0)</f>
        <v>0</v>
      </c>
      <c r="BH459" s="238">
        <f>IF(N459="sníž. přenesená",J459,0)</f>
        <v>0</v>
      </c>
      <c r="BI459" s="238">
        <f>IF(N459="nulová",J459,0)</f>
        <v>0</v>
      </c>
      <c r="BJ459" s="17" t="s">
        <v>86</v>
      </c>
      <c r="BK459" s="238">
        <f>ROUND(I459*H459,2)</f>
        <v>0</v>
      </c>
      <c r="BL459" s="17" t="s">
        <v>167</v>
      </c>
      <c r="BM459" s="237" t="s">
        <v>534</v>
      </c>
    </row>
    <row r="460" s="13" customFormat="1">
      <c r="A460" s="13"/>
      <c r="B460" s="239"/>
      <c r="C460" s="240"/>
      <c r="D460" s="241" t="s">
        <v>168</v>
      </c>
      <c r="E460" s="242" t="s">
        <v>1</v>
      </c>
      <c r="F460" s="243" t="s">
        <v>535</v>
      </c>
      <c r="G460" s="240"/>
      <c r="H460" s="242" t="s">
        <v>1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168</v>
      </c>
      <c r="AU460" s="249" t="s">
        <v>88</v>
      </c>
      <c r="AV460" s="13" t="s">
        <v>86</v>
      </c>
      <c r="AW460" s="13" t="s">
        <v>35</v>
      </c>
      <c r="AX460" s="13" t="s">
        <v>79</v>
      </c>
      <c r="AY460" s="249" t="s">
        <v>160</v>
      </c>
    </row>
    <row r="461" s="13" customFormat="1">
      <c r="A461" s="13"/>
      <c r="B461" s="239"/>
      <c r="C461" s="240"/>
      <c r="D461" s="241" t="s">
        <v>168</v>
      </c>
      <c r="E461" s="242" t="s">
        <v>1</v>
      </c>
      <c r="F461" s="243" t="s">
        <v>536</v>
      </c>
      <c r="G461" s="240"/>
      <c r="H461" s="242" t="s">
        <v>1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168</v>
      </c>
      <c r="AU461" s="249" t="s">
        <v>88</v>
      </c>
      <c r="AV461" s="13" t="s">
        <v>86</v>
      </c>
      <c r="AW461" s="13" t="s">
        <v>35</v>
      </c>
      <c r="AX461" s="13" t="s">
        <v>79</v>
      </c>
      <c r="AY461" s="249" t="s">
        <v>160</v>
      </c>
    </row>
    <row r="462" s="14" customFormat="1">
      <c r="A462" s="14"/>
      <c r="B462" s="250"/>
      <c r="C462" s="251"/>
      <c r="D462" s="241" t="s">
        <v>168</v>
      </c>
      <c r="E462" s="252" t="s">
        <v>1</v>
      </c>
      <c r="F462" s="253" t="s">
        <v>537</v>
      </c>
      <c r="G462" s="251"/>
      <c r="H462" s="254">
        <v>5.6479999999999997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0" t="s">
        <v>168</v>
      </c>
      <c r="AU462" s="260" t="s">
        <v>88</v>
      </c>
      <c r="AV462" s="14" t="s">
        <v>88</v>
      </c>
      <c r="AW462" s="14" t="s">
        <v>35</v>
      </c>
      <c r="AX462" s="14" t="s">
        <v>79</v>
      </c>
      <c r="AY462" s="260" t="s">
        <v>160</v>
      </c>
    </row>
    <row r="463" s="13" customFormat="1">
      <c r="A463" s="13"/>
      <c r="B463" s="239"/>
      <c r="C463" s="240"/>
      <c r="D463" s="241" t="s">
        <v>168</v>
      </c>
      <c r="E463" s="242" t="s">
        <v>1</v>
      </c>
      <c r="F463" s="243" t="s">
        <v>538</v>
      </c>
      <c r="G463" s="240"/>
      <c r="H463" s="242" t="s">
        <v>1</v>
      </c>
      <c r="I463" s="244"/>
      <c r="J463" s="240"/>
      <c r="K463" s="240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168</v>
      </c>
      <c r="AU463" s="249" t="s">
        <v>88</v>
      </c>
      <c r="AV463" s="13" t="s">
        <v>86</v>
      </c>
      <c r="AW463" s="13" t="s">
        <v>35</v>
      </c>
      <c r="AX463" s="13" t="s">
        <v>79</v>
      </c>
      <c r="AY463" s="249" t="s">
        <v>160</v>
      </c>
    </row>
    <row r="464" s="14" customFormat="1">
      <c r="A464" s="14"/>
      <c r="B464" s="250"/>
      <c r="C464" s="251"/>
      <c r="D464" s="241" t="s">
        <v>168</v>
      </c>
      <c r="E464" s="252" t="s">
        <v>1</v>
      </c>
      <c r="F464" s="253" t="s">
        <v>539</v>
      </c>
      <c r="G464" s="251"/>
      <c r="H464" s="254">
        <v>1.591</v>
      </c>
      <c r="I464" s="255"/>
      <c r="J464" s="251"/>
      <c r="K464" s="251"/>
      <c r="L464" s="256"/>
      <c r="M464" s="257"/>
      <c r="N464" s="258"/>
      <c r="O464" s="258"/>
      <c r="P464" s="258"/>
      <c r="Q464" s="258"/>
      <c r="R464" s="258"/>
      <c r="S464" s="258"/>
      <c r="T464" s="25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0" t="s">
        <v>168</v>
      </c>
      <c r="AU464" s="260" t="s">
        <v>88</v>
      </c>
      <c r="AV464" s="14" t="s">
        <v>88</v>
      </c>
      <c r="AW464" s="14" t="s">
        <v>35</v>
      </c>
      <c r="AX464" s="14" t="s">
        <v>79</v>
      </c>
      <c r="AY464" s="260" t="s">
        <v>160</v>
      </c>
    </row>
    <row r="465" s="14" customFormat="1">
      <c r="A465" s="14"/>
      <c r="B465" s="250"/>
      <c r="C465" s="251"/>
      <c r="D465" s="241" t="s">
        <v>168</v>
      </c>
      <c r="E465" s="252" t="s">
        <v>1</v>
      </c>
      <c r="F465" s="253" t="s">
        <v>540</v>
      </c>
      <c r="G465" s="251"/>
      <c r="H465" s="254">
        <v>1.1399999999999999</v>
      </c>
      <c r="I465" s="255"/>
      <c r="J465" s="251"/>
      <c r="K465" s="251"/>
      <c r="L465" s="256"/>
      <c r="M465" s="257"/>
      <c r="N465" s="258"/>
      <c r="O465" s="258"/>
      <c r="P465" s="258"/>
      <c r="Q465" s="258"/>
      <c r="R465" s="258"/>
      <c r="S465" s="258"/>
      <c r="T465" s="25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0" t="s">
        <v>168</v>
      </c>
      <c r="AU465" s="260" t="s">
        <v>88</v>
      </c>
      <c r="AV465" s="14" t="s">
        <v>88</v>
      </c>
      <c r="AW465" s="14" t="s">
        <v>35</v>
      </c>
      <c r="AX465" s="14" t="s">
        <v>79</v>
      </c>
      <c r="AY465" s="260" t="s">
        <v>160</v>
      </c>
    </row>
    <row r="466" s="15" customFormat="1">
      <c r="A466" s="15"/>
      <c r="B466" s="261"/>
      <c r="C466" s="262"/>
      <c r="D466" s="241" t="s">
        <v>168</v>
      </c>
      <c r="E466" s="263" t="s">
        <v>1</v>
      </c>
      <c r="F466" s="264" t="s">
        <v>173</v>
      </c>
      <c r="G466" s="262"/>
      <c r="H466" s="265">
        <v>8.3789999999999996</v>
      </c>
      <c r="I466" s="266"/>
      <c r="J466" s="262"/>
      <c r="K466" s="262"/>
      <c r="L466" s="267"/>
      <c r="M466" s="268"/>
      <c r="N466" s="269"/>
      <c r="O466" s="269"/>
      <c r="P466" s="269"/>
      <c r="Q466" s="269"/>
      <c r="R466" s="269"/>
      <c r="S466" s="269"/>
      <c r="T466" s="270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1" t="s">
        <v>168</v>
      </c>
      <c r="AU466" s="271" t="s">
        <v>88</v>
      </c>
      <c r="AV466" s="15" t="s">
        <v>167</v>
      </c>
      <c r="AW466" s="15" t="s">
        <v>35</v>
      </c>
      <c r="AX466" s="15" t="s">
        <v>86</v>
      </c>
      <c r="AY466" s="271" t="s">
        <v>160</v>
      </c>
    </row>
    <row r="467" s="2" customFormat="1" ht="33" customHeight="1">
      <c r="A467" s="38"/>
      <c r="B467" s="39"/>
      <c r="C467" s="226" t="s">
        <v>374</v>
      </c>
      <c r="D467" s="226" t="s">
        <v>162</v>
      </c>
      <c r="E467" s="227" t="s">
        <v>541</v>
      </c>
      <c r="F467" s="228" t="s">
        <v>542</v>
      </c>
      <c r="G467" s="229" t="s">
        <v>165</v>
      </c>
      <c r="H467" s="230">
        <v>25.138000000000002</v>
      </c>
      <c r="I467" s="231"/>
      <c r="J467" s="232">
        <f>ROUND(I467*H467,2)</f>
        <v>0</v>
      </c>
      <c r="K467" s="228" t="s">
        <v>166</v>
      </c>
      <c r="L467" s="44"/>
      <c r="M467" s="233" t="s">
        <v>1</v>
      </c>
      <c r="N467" s="234" t="s">
        <v>44</v>
      </c>
      <c r="O467" s="91"/>
      <c r="P467" s="235">
        <f>O467*H467</f>
        <v>0</v>
      </c>
      <c r="Q467" s="235">
        <v>0</v>
      </c>
      <c r="R467" s="235">
        <f>Q467*H467</f>
        <v>0</v>
      </c>
      <c r="S467" s="235">
        <v>1.3999999999999999</v>
      </c>
      <c r="T467" s="236">
        <f>S467*H467</f>
        <v>35.193199999999997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7" t="s">
        <v>167</v>
      </c>
      <c r="AT467" s="237" t="s">
        <v>162</v>
      </c>
      <c r="AU467" s="237" t="s">
        <v>88</v>
      </c>
      <c r="AY467" s="17" t="s">
        <v>160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7" t="s">
        <v>86</v>
      </c>
      <c r="BK467" s="238">
        <f>ROUND(I467*H467,2)</f>
        <v>0</v>
      </c>
      <c r="BL467" s="17" t="s">
        <v>167</v>
      </c>
      <c r="BM467" s="237" t="s">
        <v>543</v>
      </c>
    </row>
    <row r="468" s="13" customFormat="1">
      <c r="A468" s="13"/>
      <c r="B468" s="239"/>
      <c r="C468" s="240"/>
      <c r="D468" s="241" t="s">
        <v>168</v>
      </c>
      <c r="E468" s="242" t="s">
        <v>1</v>
      </c>
      <c r="F468" s="243" t="s">
        <v>544</v>
      </c>
      <c r="G468" s="240"/>
      <c r="H468" s="242" t="s">
        <v>1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9" t="s">
        <v>168</v>
      </c>
      <c r="AU468" s="249" t="s">
        <v>88</v>
      </c>
      <c r="AV468" s="13" t="s">
        <v>86</v>
      </c>
      <c r="AW468" s="13" t="s">
        <v>35</v>
      </c>
      <c r="AX468" s="13" t="s">
        <v>79</v>
      </c>
      <c r="AY468" s="249" t="s">
        <v>160</v>
      </c>
    </row>
    <row r="469" s="13" customFormat="1">
      <c r="A469" s="13"/>
      <c r="B469" s="239"/>
      <c r="C469" s="240"/>
      <c r="D469" s="241" t="s">
        <v>168</v>
      </c>
      <c r="E469" s="242" t="s">
        <v>1</v>
      </c>
      <c r="F469" s="243" t="s">
        <v>536</v>
      </c>
      <c r="G469" s="240"/>
      <c r="H469" s="242" t="s">
        <v>1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168</v>
      </c>
      <c r="AU469" s="249" t="s">
        <v>88</v>
      </c>
      <c r="AV469" s="13" t="s">
        <v>86</v>
      </c>
      <c r="AW469" s="13" t="s">
        <v>35</v>
      </c>
      <c r="AX469" s="13" t="s">
        <v>79</v>
      </c>
      <c r="AY469" s="249" t="s">
        <v>160</v>
      </c>
    </row>
    <row r="470" s="14" customFormat="1">
      <c r="A470" s="14"/>
      <c r="B470" s="250"/>
      <c r="C470" s="251"/>
      <c r="D470" s="241" t="s">
        <v>168</v>
      </c>
      <c r="E470" s="252" t="s">
        <v>1</v>
      </c>
      <c r="F470" s="253" t="s">
        <v>545</v>
      </c>
      <c r="G470" s="251"/>
      <c r="H470" s="254">
        <v>16.945</v>
      </c>
      <c r="I470" s="255"/>
      <c r="J470" s="251"/>
      <c r="K470" s="251"/>
      <c r="L470" s="256"/>
      <c r="M470" s="257"/>
      <c r="N470" s="258"/>
      <c r="O470" s="258"/>
      <c r="P470" s="258"/>
      <c r="Q470" s="258"/>
      <c r="R470" s="258"/>
      <c r="S470" s="258"/>
      <c r="T470" s="25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0" t="s">
        <v>168</v>
      </c>
      <c r="AU470" s="260" t="s">
        <v>88</v>
      </c>
      <c r="AV470" s="14" t="s">
        <v>88</v>
      </c>
      <c r="AW470" s="14" t="s">
        <v>35</v>
      </c>
      <c r="AX470" s="14" t="s">
        <v>79</v>
      </c>
      <c r="AY470" s="260" t="s">
        <v>160</v>
      </c>
    </row>
    <row r="471" s="13" customFormat="1">
      <c r="A471" s="13"/>
      <c r="B471" s="239"/>
      <c r="C471" s="240"/>
      <c r="D471" s="241" t="s">
        <v>168</v>
      </c>
      <c r="E471" s="242" t="s">
        <v>1</v>
      </c>
      <c r="F471" s="243" t="s">
        <v>538</v>
      </c>
      <c r="G471" s="240"/>
      <c r="H471" s="242" t="s">
        <v>1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168</v>
      </c>
      <c r="AU471" s="249" t="s">
        <v>88</v>
      </c>
      <c r="AV471" s="13" t="s">
        <v>86</v>
      </c>
      <c r="AW471" s="13" t="s">
        <v>35</v>
      </c>
      <c r="AX471" s="13" t="s">
        <v>79</v>
      </c>
      <c r="AY471" s="249" t="s">
        <v>160</v>
      </c>
    </row>
    <row r="472" s="14" customFormat="1">
      <c r="A472" s="14"/>
      <c r="B472" s="250"/>
      <c r="C472" s="251"/>
      <c r="D472" s="241" t="s">
        <v>168</v>
      </c>
      <c r="E472" s="252" t="s">
        <v>1</v>
      </c>
      <c r="F472" s="253" t="s">
        <v>546</v>
      </c>
      <c r="G472" s="251"/>
      <c r="H472" s="254">
        <v>4.7729999999999997</v>
      </c>
      <c r="I472" s="255"/>
      <c r="J472" s="251"/>
      <c r="K472" s="251"/>
      <c r="L472" s="256"/>
      <c r="M472" s="257"/>
      <c r="N472" s="258"/>
      <c r="O472" s="258"/>
      <c r="P472" s="258"/>
      <c r="Q472" s="258"/>
      <c r="R472" s="258"/>
      <c r="S472" s="258"/>
      <c r="T472" s="25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0" t="s">
        <v>168</v>
      </c>
      <c r="AU472" s="260" t="s">
        <v>88</v>
      </c>
      <c r="AV472" s="14" t="s">
        <v>88</v>
      </c>
      <c r="AW472" s="14" t="s">
        <v>35</v>
      </c>
      <c r="AX472" s="14" t="s">
        <v>79</v>
      </c>
      <c r="AY472" s="260" t="s">
        <v>160</v>
      </c>
    </row>
    <row r="473" s="14" customFormat="1">
      <c r="A473" s="14"/>
      <c r="B473" s="250"/>
      <c r="C473" s="251"/>
      <c r="D473" s="241" t="s">
        <v>168</v>
      </c>
      <c r="E473" s="252" t="s">
        <v>1</v>
      </c>
      <c r="F473" s="253" t="s">
        <v>547</v>
      </c>
      <c r="G473" s="251"/>
      <c r="H473" s="254">
        <v>3.4199999999999999</v>
      </c>
      <c r="I473" s="255"/>
      <c r="J473" s="251"/>
      <c r="K473" s="251"/>
      <c r="L473" s="256"/>
      <c r="M473" s="257"/>
      <c r="N473" s="258"/>
      <c r="O473" s="258"/>
      <c r="P473" s="258"/>
      <c r="Q473" s="258"/>
      <c r="R473" s="258"/>
      <c r="S473" s="258"/>
      <c r="T473" s="25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0" t="s">
        <v>168</v>
      </c>
      <c r="AU473" s="260" t="s">
        <v>88</v>
      </c>
      <c r="AV473" s="14" t="s">
        <v>88</v>
      </c>
      <c r="AW473" s="14" t="s">
        <v>35</v>
      </c>
      <c r="AX473" s="14" t="s">
        <v>79</v>
      </c>
      <c r="AY473" s="260" t="s">
        <v>160</v>
      </c>
    </row>
    <row r="474" s="15" customFormat="1">
      <c r="A474" s="15"/>
      <c r="B474" s="261"/>
      <c r="C474" s="262"/>
      <c r="D474" s="241" t="s">
        <v>168</v>
      </c>
      <c r="E474" s="263" t="s">
        <v>1</v>
      </c>
      <c r="F474" s="264" t="s">
        <v>173</v>
      </c>
      <c r="G474" s="262"/>
      <c r="H474" s="265">
        <v>25.137999999999998</v>
      </c>
      <c r="I474" s="266"/>
      <c r="J474" s="262"/>
      <c r="K474" s="262"/>
      <c r="L474" s="267"/>
      <c r="M474" s="268"/>
      <c r="N474" s="269"/>
      <c r="O474" s="269"/>
      <c r="P474" s="269"/>
      <c r="Q474" s="269"/>
      <c r="R474" s="269"/>
      <c r="S474" s="269"/>
      <c r="T474" s="270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1" t="s">
        <v>168</v>
      </c>
      <c r="AU474" s="271" t="s">
        <v>88</v>
      </c>
      <c r="AV474" s="15" t="s">
        <v>167</v>
      </c>
      <c r="AW474" s="15" t="s">
        <v>35</v>
      </c>
      <c r="AX474" s="15" t="s">
        <v>86</v>
      </c>
      <c r="AY474" s="271" t="s">
        <v>160</v>
      </c>
    </row>
    <row r="475" s="2" customFormat="1" ht="37.8" customHeight="1">
      <c r="A475" s="38"/>
      <c r="B475" s="39"/>
      <c r="C475" s="226" t="s">
        <v>548</v>
      </c>
      <c r="D475" s="226" t="s">
        <v>162</v>
      </c>
      <c r="E475" s="227" t="s">
        <v>549</v>
      </c>
      <c r="F475" s="228" t="s">
        <v>550</v>
      </c>
      <c r="G475" s="229" t="s">
        <v>165</v>
      </c>
      <c r="H475" s="230">
        <v>0.76000000000000001</v>
      </c>
      <c r="I475" s="231"/>
      <c r="J475" s="232">
        <f>ROUND(I475*H475,2)</f>
        <v>0</v>
      </c>
      <c r="K475" s="228" t="s">
        <v>166</v>
      </c>
      <c r="L475" s="44"/>
      <c r="M475" s="233" t="s">
        <v>1</v>
      </c>
      <c r="N475" s="234" t="s">
        <v>44</v>
      </c>
      <c r="O475" s="91"/>
      <c r="P475" s="235">
        <f>O475*H475</f>
        <v>0</v>
      </c>
      <c r="Q475" s="235">
        <v>0</v>
      </c>
      <c r="R475" s="235">
        <f>Q475*H475</f>
        <v>0</v>
      </c>
      <c r="S475" s="235">
        <v>1.8</v>
      </c>
      <c r="T475" s="236">
        <f>S475*H475</f>
        <v>1.3680000000000001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7" t="s">
        <v>167</v>
      </c>
      <c r="AT475" s="237" t="s">
        <v>162</v>
      </c>
      <c r="AU475" s="237" t="s">
        <v>88</v>
      </c>
      <c r="AY475" s="17" t="s">
        <v>160</v>
      </c>
      <c r="BE475" s="238">
        <f>IF(N475="základní",J475,0)</f>
        <v>0</v>
      </c>
      <c r="BF475" s="238">
        <f>IF(N475="snížená",J475,0)</f>
        <v>0</v>
      </c>
      <c r="BG475" s="238">
        <f>IF(N475="zákl. přenesená",J475,0)</f>
        <v>0</v>
      </c>
      <c r="BH475" s="238">
        <f>IF(N475="sníž. přenesená",J475,0)</f>
        <v>0</v>
      </c>
      <c r="BI475" s="238">
        <f>IF(N475="nulová",J475,0)</f>
        <v>0</v>
      </c>
      <c r="BJ475" s="17" t="s">
        <v>86</v>
      </c>
      <c r="BK475" s="238">
        <f>ROUND(I475*H475,2)</f>
        <v>0</v>
      </c>
      <c r="BL475" s="17" t="s">
        <v>167</v>
      </c>
      <c r="BM475" s="237" t="s">
        <v>551</v>
      </c>
    </row>
    <row r="476" s="13" customFormat="1">
      <c r="A476" s="13"/>
      <c r="B476" s="239"/>
      <c r="C476" s="240"/>
      <c r="D476" s="241" t="s">
        <v>168</v>
      </c>
      <c r="E476" s="242" t="s">
        <v>1</v>
      </c>
      <c r="F476" s="243" t="s">
        <v>552</v>
      </c>
      <c r="G476" s="240"/>
      <c r="H476" s="242" t="s">
        <v>1</v>
      </c>
      <c r="I476" s="244"/>
      <c r="J476" s="240"/>
      <c r="K476" s="240"/>
      <c r="L476" s="245"/>
      <c r="M476" s="246"/>
      <c r="N476" s="247"/>
      <c r="O476" s="247"/>
      <c r="P476" s="247"/>
      <c r="Q476" s="247"/>
      <c r="R476" s="247"/>
      <c r="S476" s="247"/>
      <c r="T476" s="24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9" t="s">
        <v>168</v>
      </c>
      <c r="AU476" s="249" t="s">
        <v>88</v>
      </c>
      <c r="AV476" s="13" t="s">
        <v>86</v>
      </c>
      <c r="AW476" s="13" t="s">
        <v>35</v>
      </c>
      <c r="AX476" s="13" t="s">
        <v>79</v>
      </c>
      <c r="AY476" s="249" t="s">
        <v>160</v>
      </c>
    </row>
    <row r="477" s="14" customFormat="1">
      <c r="A477" s="14"/>
      <c r="B477" s="250"/>
      <c r="C477" s="251"/>
      <c r="D477" s="241" t="s">
        <v>168</v>
      </c>
      <c r="E477" s="252" t="s">
        <v>1</v>
      </c>
      <c r="F477" s="253" t="s">
        <v>553</v>
      </c>
      <c r="G477" s="251"/>
      <c r="H477" s="254">
        <v>0.76000000000000001</v>
      </c>
      <c r="I477" s="255"/>
      <c r="J477" s="251"/>
      <c r="K477" s="251"/>
      <c r="L477" s="256"/>
      <c r="M477" s="257"/>
      <c r="N477" s="258"/>
      <c r="O477" s="258"/>
      <c r="P477" s="258"/>
      <c r="Q477" s="258"/>
      <c r="R477" s="258"/>
      <c r="S477" s="258"/>
      <c r="T477" s="25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0" t="s">
        <v>168</v>
      </c>
      <c r="AU477" s="260" t="s">
        <v>88</v>
      </c>
      <c r="AV477" s="14" t="s">
        <v>88</v>
      </c>
      <c r="AW477" s="14" t="s">
        <v>35</v>
      </c>
      <c r="AX477" s="14" t="s">
        <v>79</v>
      </c>
      <c r="AY477" s="260" t="s">
        <v>160</v>
      </c>
    </row>
    <row r="478" s="15" customFormat="1">
      <c r="A478" s="15"/>
      <c r="B478" s="261"/>
      <c r="C478" s="262"/>
      <c r="D478" s="241" t="s">
        <v>168</v>
      </c>
      <c r="E478" s="263" t="s">
        <v>1</v>
      </c>
      <c r="F478" s="264" t="s">
        <v>173</v>
      </c>
      <c r="G478" s="262"/>
      <c r="H478" s="265">
        <v>0.76000000000000001</v>
      </c>
      <c r="I478" s="266"/>
      <c r="J478" s="262"/>
      <c r="K478" s="262"/>
      <c r="L478" s="267"/>
      <c r="M478" s="268"/>
      <c r="N478" s="269"/>
      <c r="O478" s="269"/>
      <c r="P478" s="269"/>
      <c r="Q478" s="269"/>
      <c r="R478" s="269"/>
      <c r="S478" s="269"/>
      <c r="T478" s="270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1" t="s">
        <v>168</v>
      </c>
      <c r="AU478" s="271" t="s">
        <v>88</v>
      </c>
      <c r="AV478" s="15" t="s">
        <v>167</v>
      </c>
      <c r="AW478" s="15" t="s">
        <v>35</v>
      </c>
      <c r="AX478" s="15" t="s">
        <v>86</v>
      </c>
      <c r="AY478" s="271" t="s">
        <v>160</v>
      </c>
    </row>
    <row r="479" s="2" customFormat="1" ht="24.15" customHeight="1">
      <c r="A479" s="38"/>
      <c r="B479" s="39"/>
      <c r="C479" s="226" t="s">
        <v>379</v>
      </c>
      <c r="D479" s="226" t="s">
        <v>162</v>
      </c>
      <c r="E479" s="227" t="s">
        <v>554</v>
      </c>
      <c r="F479" s="228" t="s">
        <v>555</v>
      </c>
      <c r="G479" s="229" t="s">
        <v>256</v>
      </c>
      <c r="H479" s="230">
        <v>1.8</v>
      </c>
      <c r="I479" s="231"/>
      <c r="J479" s="232">
        <f>ROUND(I479*H479,2)</f>
        <v>0</v>
      </c>
      <c r="K479" s="228" t="s">
        <v>166</v>
      </c>
      <c r="L479" s="44"/>
      <c r="M479" s="233" t="s">
        <v>1</v>
      </c>
      <c r="N479" s="234" t="s">
        <v>44</v>
      </c>
      <c r="O479" s="91"/>
      <c r="P479" s="235">
        <f>O479*H479</f>
        <v>0</v>
      </c>
      <c r="Q479" s="235">
        <v>1.08E-05</v>
      </c>
      <c r="R479" s="235">
        <f>Q479*H479</f>
        <v>1.944E-05</v>
      </c>
      <c r="S479" s="235">
        <v>0</v>
      </c>
      <c r="T479" s="23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7" t="s">
        <v>167</v>
      </c>
      <c r="AT479" s="237" t="s">
        <v>162</v>
      </c>
      <c r="AU479" s="237" t="s">
        <v>88</v>
      </c>
      <c r="AY479" s="17" t="s">
        <v>160</v>
      </c>
      <c r="BE479" s="238">
        <f>IF(N479="základní",J479,0)</f>
        <v>0</v>
      </c>
      <c r="BF479" s="238">
        <f>IF(N479="snížená",J479,0)</f>
        <v>0</v>
      </c>
      <c r="BG479" s="238">
        <f>IF(N479="zákl. přenesená",J479,0)</f>
        <v>0</v>
      </c>
      <c r="BH479" s="238">
        <f>IF(N479="sníž. přenesená",J479,0)</f>
        <v>0</v>
      </c>
      <c r="BI479" s="238">
        <f>IF(N479="nulová",J479,0)</f>
        <v>0</v>
      </c>
      <c r="BJ479" s="17" t="s">
        <v>86</v>
      </c>
      <c r="BK479" s="238">
        <f>ROUND(I479*H479,2)</f>
        <v>0</v>
      </c>
      <c r="BL479" s="17" t="s">
        <v>167</v>
      </c>
      <c r="BM479" s="237" t="s">
        <v>556</v>
      </c>
    </row>
    <row r="480" s="13" customFormat="1">
      <c r="A480" s="13"/>
      <c r="B480" s="239"/>
      <c r="C480" s="240"/>
      <c r="D480" s="241" t="s">
        <v>168</v>
      </c>
      <c r="E480" s="242" t="s">
        <v>1</v>
      </c>
      <c r="F480" s="243" t="s">
        <v>301</v>
      </c>
      <c r="G480" s="240"/>
      <c r="H480" s="242" t="s">
        <v>1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168</v>
      </c>
      <c r="AU480" s="249" t="s">
        <v>88</v>
      </c>
      <c r="AV480" s="13" t="s">
        <v>86</v>
      </c>
      <c r="AW480" s="13" t="s">
        <v>35</v>
      </c>
      <c r="AX480" s="13" t="s">
        <v>79</v>
      </c>
      <c r="AY480" s="249" t="s">
        <v>160</v>
      </c>
    </row>
    <row r="481" s="13" customFormat="1">
      <c r="A481" s="13"/>
      <c r="B481" s="239"/>
      <c r="C481" s="240"/>
      <c r="D481" s="241" t="s">
        <v>168</v>
      </c>
      <c r="E481" s="242" t="s">
        <v>1</v>
      </c>
      <c r="F481" s="243" t="s">
        <v>557</v>
      </c>
      <c r="G481" s="240"/>
      <c r="H481" s="242" t="s">
        <v>1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168</v>
      </c>
      <c r="AU481" s="249" t="s">
        <v>88</v>
      </c>
      <c r="AV481" s="13" t="s">
        <v>86</v>
      </c>
      <c r="AW481" s="13" t="s">
        <v>35</v>
      </c>
      <c r="AX481" s="13" t="s">
        <v>79</v>
      </c>
      <c r="AY481" s="249" t="s">
        <v>160</v>
      </c>
    </row>
    <row r="482" s="14" customFormat="1">
      <c r="A482" s="14"/>
      <c r="B482" s="250"/>
      <c r="C482" s="251"/>
      <c r="D482" s="241" t="s">
        <v>168</v>
      </c>
      <c r="E482" s="252" t="s">
        <v>1</v>
      </c>
      <c r="F482" s="253" t="s">
        <v>558</v>
      </c>
      <c r="G482" s="251"/>
      <c r="H482" s="254">
        <v>1.8</v>
      </c>
      <c r="I482" s="255"/>
      <c r="J482" s="251"/>
      <c r="K482" s="251"/>
      <c r="L482" s="256"/>
      <c r="M482" s="257"/>
      <c r="N482" s="258"/>
      <c r="O482" s="258"/>
      <c r="P482" s="258"/>
      <c r="Q482" s="258"/>
      <c r="R482" s="258"/>
      <c r="S482" s="258"/>
      <c r="T482" s="25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0" t="s">
        <v>168</v>
      </c>
      <c r="AU482" s="260" t="s">
        <v>88</v>
      </c>
      <c r="AV482" s="14" t="s">
        <v>88</v>
      </c>
      <c r="AW482" s="14" t="s">
        <v>35</v>
      </c>
      <c r="AX482" s="14" t="s">
        <v>79</v>
      </c>
      <c r="AY482" s="260" t="s">
        <v>160</v>
      </c>
    </row>
    <row r="483" s="15" customFormat="1">
      <c r="A483" s="15"/>
      <c r="B483" s="261"/>
      <c r="C483" s="262"/>
      <c r="D483" s="241" t="s">
        <v>168</v>
      </c>
      <c r="E483" s="263" t="s">
        <v>1</v>
      </c>
      <c r="F483" s="264" t="s">
        <v>173</v>
      </c>
      <c r="G483" s="262"/>
      <c r="H483" s="265">
        <v>1.8</v>
      </c>
      <c r="I483" s="266"/>
      <c r="J483" s="262"/>
      <c r="K483" s="262"/>
      <c r="L483" s="267"/>
      <c r="M483" s="268"/>
      <c r="N483" s="269"/>
      <c r="O483" s="269"/>
      <c r="P483" s="269"/>
      <c r="Q483" s="269"/>
      <c r="R483" s="269"/>
      <c r="S483" s="269"/>
      <c r="T483" s="27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1" t="s">
        <v>168</v>
      </c>
      <c r="AU483" s="271" t="s">
        <v>88</v>
      </c>
      <c r="AV483" s="15" t="s">
        <v>167</v>
      </c>
      <c r="AW483" s="15" t="s">
        <v>35</v>
      </c>
      <c r="AX483" s="15" t="s">
        <v>86</v>
      </c>
      <c r="AY483" s="271" t="s">
        <v>160</v>
      </c>
    </row>
    <row r="484" s="2" customFormat="1" ht="37.8" customHeight="1">
      <c r="A484" s="38"/>
      <c r="B484" s="39"/>
      <c r="C484" s="226" t="s">
        <v>559</v>
      </c>
      <c r="D484" s="226" t="s">
        <v>162</v>
      </c>
      <c r="E484" s="227" t="s">
        <v>560</v>
      </c>
      <c r="F484" s="228" t="s">
        <v>561</v>
      </c>
      <c r="G484" s="229" t="s">
        <v>242</v>
      </c>
      <c r="H484" s="230">
        <v>32.786000000000001</v>
      </c>
      <c r="I484" s="231"/>
      <c r="J484" s="232">
        <f>ROUND(I484*H484,2)</f>
        <v>0</v>
      </c>
      <c r="K484" s="228" t="s">
        <v>166</v>
      </c>
      <c r="L484" s="44"/>
      <c r="M484" s="233" t="s">
        <v>1</v>
      </c>
      <c r="N484" s="234" t="s">
        <v>44</v>
      </c>
      <c r="O484" s="91"/>
      <c r="P484" s="235">
        <f>O484*H484</f>
        <v>0</v>
      </c>
      <c r="Q484" s="235">
        <v>0</v>
      </c>
      <c r="R484" s="235">
        <f>Q484*H484</f>
        <v>0</v>
      </c>
      <c r="S484" s="235">
        <v>0.045999999999999999</v>
      </c>
      <c r="T484" s="236">
        <f>S484*H484</f>
        <v>1.5081560000000001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7" t="s">
        <v>167</v>
      </c>
      <c r="AT484" s="237" t="s">
        <v>162</v>
      </c>
      <c r="AU484" s="237" t="s">
        <v>88</v>
      </c>
      <c r="AY484" s="17" t="s">
        <v>160</v>
      </c>
      <c r="BE484" s="238">
        <f>IF(N484="základní",J484,0)</f>
        <v>0</v>
      </c>
      <c r="BF484" s="238">
        <f>IF(N484="snížená",J484,0)</f>
        <v>0</v>
      </c>
      <c r="BG484" s="238">
        <f>IF(N484="zákl. přenesená",J484,0)</f>
        <v>0</v>
      </c>
      <c r="BH484" s="238">
        <f>IF(N484="sníž. přenesená",J484,0)</f>
        <v>0</v>
      </c>
      <c r="BI484" s="238">
        <f>IF(N484="nulová",J484,0)</f>
        <v>0</v>
      </c>
      <c r="BJ484" s="17" t="s">
        <v>86</v>
      </c>
      <c r="BK484" s="238">
        <f>ROUND(I484*H484,2)</f>
        <v>0</v>
      </c>
      <c r="BL484" s="17" t="s">
        <v>167</v>
      </c>
      <c r="BM484" s="237" t="s">
        <v>562</v>
      </c>
    </row>
    <row r="485" s="13" customFormat="1">
      <c r="A485" s="13"/>
      <c r="B485" s="239"/>
      <c r="C485" s="240"/>
      <c r="D485" s="241" t="s">
        <v>168</v>
      </c>
      <c r="E485" s="242" t="s">
        <v>1</v>
      </c>
      <c r="F485" s="243" t="s">
        <v>563</v>
      </c>
      <c r="G485" s="240"/>
      <c r="H485" s="242" t="s">
        <v>1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168</v>
      </c>
      <c r="AU485" s="249" t="s">
        <v>88</v>
      </c>
      <c r="AV485" s="13" t="s">
        <v>86</v>
      </c>
      <c r="AW485" s="13" t="s">
        <v>35</v>
      </c>
      <c r="AX485" s="13" t="s">
        <v>79</v>
      </c>
      <c r="AY485" s="249" t="s">
        <v>160</v>
      </c>
    </row>
    <row r="486" s="14" customFormat="1">
      <c r="A486" s="14"/>
      <c r="B486" s="250"/>
      <c r="C486" s="251"/>
      <c r="D486" s="241" t="s">
        <v>168</v>
      </c>
      <c r="E486" s="252" t="s">
        <v>1</v>
      </c>
      <c r="F486" s="253" t="s">
        <v>564</v>
      </c>
      <c r="G486" s="251"/>
      <c r="H486" s="254">
        <v>32.786000000000001</v>
      </c>
      <c r="I486" s="255"/>
      <c r="J486" s="251"/>
      <c r="K486" s="251"/>
      <c r="L486" s="256"/>
      <c r="M486" s="257"/>
      <c r="N486" s="258"/>
      <c r="O486" s="258"/>
      <c r="P486" s="258"/>
      <c r="Q486" s="258"/>
      <c r="R486" s="258"/>
      <c r="S486" s="258"/>
      <c r="T486" s="25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0" t="s">
        <v>168</v>
      </c>
      <c r="AU486" s="260" t="s">
        <v>88</v>
      </c>
      <c r="AV486" s="14" t="s">
        <v>88</v>
      </c>
      <c r="AW486" s="14" t="s">
        <v>35</v>
      </c>
      <c r="AX486" s="14" t="s">
        <v>79</v>
      </c>
      <c r="AY486" s="260" t="s">
        <v>160</v>
      </c>
    </row>
    <row r="487" s="15" customFormat="1">
      <c r="A487" s="15"/>
      <c r="B487" s="261"/>
      <c r="C487" s="262"/>
      <c r="D487" s="241" t="s">
        <v>168</v>
      </c>
      <c r="E487" s="263" t="s">
        <v>1</v>
      </c>
      <c r="F487" s="264" t="s">
        <v>173</v>
      </c>
      <c r="G487" s="262"/>
      <c r="H487" s="265">
        <v>32.786000000000001</v>
      </c>
      <c r="I487" s="266"/>
      <c r="J487" s="262"/>
      <c r="K487" s="262"/>
      <c r="L487" s="267"/>
      <c r="M487" s="268"/>
      <c r="N487" s="269"/>
      <c r="O487" s="269"/>
      <c r="P487" s="269"/>
      <c r="Q487" s="269"/>
      <c r="R487" s="269"/>
      <c r="S487" s="269"/>
      <c r="T487" s="270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1" t="s">
        <v>168</v>
      </c>
      <c r="AU487" s="271" t="s">
        <v>88</v>
      </c>
      <c r="AV487" s="15" t="s">
        <v>167</v>
      </c>
      <c r="AW487" s="15" t="s">
        <v>35</v>
      </c>
      <c r="AX487" s="15" t="s">
        <v>86</v>
      </c>
      <c r="AY487" s="271" t="s">
        <v>160</v>
      </c>
    </row>
    <row r="488" s="2" customFormat="1" ht="55.5" customHeight="1">
      <c r="A488" s="38"/>
      <c r="B488" s="39"/>
      <c r="C488" s="226" t="s">
        <v>385</v>
      </c>
      <c r="D488" s="226" t="s">
        <v>162</v>
      </c>
      <c r="E488" s="227" t="s">
        <v>565</v>
      </c>
      <c r="F488" s="228" t="s">
        <v>566</v>
      </c>
      <c r="G488" s="229" t="s">
        <v>165</v>
      </c>
      <c r="H488" s="230">
        <v>480.50400000000002</v>
      </c>
      <c r="I488" s="231"/>
      <c r="J488" s="232">
        <f>ROUND(I488*H488,2)</f>
        <v>0</v>
      </c>
      <c r="K488" s="228" t="s">
        <v>166</v>
      </c>
      <c r="L488" s="44"/>
      <c r="M488" s="233" t="s">
        <v>1</v>
      </c>
      <c r="N488" s="234" t="s">
        <v>44</v>
      </c>
      <c r="O488" s="91"/>
      <c r="P488" s="235">
        <f>O488*H488</f>
        <v>0</v>
      </c>
      <c r="Q488" s="235">
        <v>0</v>
      </c>
      <c r="R488" s="235">
        <f>Q488*H488</f>
        <v>0</v>
      </c>
      <c r="S488" s="235">
        <v>0.65000000000000002</v>
      </c>
      <c r="T488" s="236">
        <f>S488*H488</f>
        <v>312.32760000000002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7" t="s">
        <v>167</v>
      </c>
      <c r="AT488" s="237" t="s">
        <v>162</v>
      </c>
      <c r="AU488" s="237" t="s">
        <v>88</v>
      </c>
      <c r="AY488" s="17" t="s">
        <v>160</v>
      </c>
      <c r="BE488" s="238">
        <f>IF(N488="základní",J488,0)</f>
        <v>0</v>
      </c>
      <c r="BF488" s="238">
        <f>IF(N488="snížená",J488,0)</f>
        <v>0</v>
      </c>
      <c r="BG488" s="238">
        <f>IF(N488="zákl. přenesená",J488,0)</f>
        <v>0</v>
      </c>
      <c r="BH488" s="238">
        <f>IF(N488="sníž. přenesená",J488,0)</f>
        <v>0</v>
      </c>
      <c r="BI488" s="238">
        <f>IF(N488="nulová",J488,0)</f>
        <v>0</v>
      </c>
      <c r="BJ488" s="17" t="s">
        <v>86</v>
      </c>
      <c r="BK488" s="238">
        <f>ROUND(I488*H488,2)</f>
        <v>0</v>
      </c>
      <c r="BL488" s="17" t="s">
        <v>167</v>
      </c>
      <c r="BM488" s="237" t="s">
        <v>567</v>
      </c>
    </row>
    <row r="489" s="13" customFormat="1">
      <c r="A489" s="13"/>
      <c r="B489" s="239"/>
      <c r="C489" s="240"/>
      <c r="D489" s="241" t="s">
        <v>168</v>
      </c>
      <c r="E489" s="242" t="s">
        <v>1</v>
      </c>
      <c r="F489" s="243" t="s">
        <v>568</v>
      </c>
      <c r="G489" s="240"/>
      <c r="H489" s="242" t="s">
        <v>1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9" t="s">
        <v>168</v>
      </c>
      <c r="AU489" s="249" t="s">
        <v>88</v>
      </c>
      <c r="AV489" s="13" t="s">
        <v>86</v>
      </c>
      <c r="AW489" s="13" t="s">
        <v>35</v>
      </c>
      <c r="AX489" s="13" t="s">
        <v>79</v>
      </c>
      <c r="AY489" s="249" t="s">
        <v>160</v>
      </c>
    </row>
    <row r="490" s="14" customFormat="1">
      <c r="A490" s="14"/>
      <c r="B490" s="250"/>
      <c r="C490" s="251"/>
      <c r="D490" s="241" t="s">
        <v>168</v>
      </c>
      <c r="E490" s="252" t="s">
        <v>1</v>
      </c>
      <c r="F490" s="253" t="s">
        <v>569</v>
      </c>
      <c r="G490" s="251"/>
      <c r="H490" s="254">
        <v>480.50400000000002</v>
      </c>
      <c r="I490" s="255"/>
      <c r="J490" s="251"/>
      <c r="K490" s="251"/>
      <c r="L490" s="256"/>
      <c r="M490" s="257"/>
      <c r="N490" s="258"/>
      <c r="O490" s="258"/>
      <c r="P490" s="258"/>
      <c r="Q490" s="258"/>
      <c r="R490" s="258"/>
      <c r="S490" s="258"/>
      <c r="T490" s="25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0" t="s">
        <v>168</v>
      </c>
      <c r="AU490" s="260" t="s">
        <v>88</v>
      </c>
      <c r="AV490" s="14" t="s">
        <v>88</v>
      </c>
      <c r="AW490" s="14" t="s">
        <v>35</v>
      </c>
      <c r="AX490" s="14" t="s">
        <v>79</v>
      </c>
      <c r="AY490" s="260" t="s">
        <v>160</v>
      </c>
    </row>
    <row r="491" s="15" customFormat="1">
      <c r="A491" s="15"/>
      <c r="B491" s="261"/>
      <c r="C491" s="262"/>
      <c r="D491" s="241" t="s">
        <v>168</v>
      </c>
      <c r="E491" s="263" t="s">
        <v>1</v>
      </c>
      <c r="F491" s="264" t="s">
        <v>173</v>
      </c>
      <c r="G491" s="262"/>
      <c r="H491" s="265">
        <v>480.50400000000002</v>
      </c>
      <c r="I491" s="266"/>
      <c r="J491" s="262"/>
      <c r="K491" s="262"/>
      <c r="L491" s="267"/>
      <c r="M491" s="268"/>
      <c r="N491" s="269"/>
      <c r="O491" s="269"/>
      <c r="P491" s="269"/>
      <c r="Q491" s="269"/>
      <c r="R491" s="269"/>
      <c r="S491" s="269"/>
      <c r="T491" s="270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1" t="s">
        <v>168</v>
      </c>
      <c r="AU491" s="271" t="s">
        <v>88</v>
      </c>
      <c r="AV491" s="15" t="s">
        <v>167</v>
      </c>
      <c r="AW491" s="15" t="s">
        <v>35</v>
      </c>
      <c r="AX491" s="15" t="s">
        <v>86</v>
      </c>
      <c r="AY491" s="271" t="s">
        <v>160</v>
      </c>
    </row>
    <row r="492" s="2" customFormat="1" ht="33" customHeight="1">
      <c r="A492" s="38"/>
      <c r="B492" s="39"/>
      <c r="C492" s="226" t="s">
        <v>570</v>
      </c>
      <c r="D492" s="226" t="s">
        <v>162</v>
      </c>
      <c r="E492" s="227" t="s">
        <v>571</v>
      </c>
      <c r="F492" s="228" t="s">
        <v>572</v>
      </c>
      <c r="G492" s="229" t="s">
        <v>573</v>
      </c>
      <c r="H492" s="230">
        <v>1</v>
      </c>
      <c r="I492" s="231"/>
      <c r="J492" s="232">
        <f>ROUND(I492*H492,2)</f>
        <v>0</v>
      </c>
      <c r="K492" s="228" t="s">
        <v>1</v>
      </c>
      <c r="L492" s="44"/>
      <c r="M492" s="233" t="s">
        <v>1</v>
      </c>
      <c r="N492" s="234" t="s">
        <v>44</v>
      </c>
      <c r="O492" s="91"/>
      <c r="P492" s="235">
        <f>O492*H492</f>
        <v>0</v>
      </c>
      <c r="Q492" s="235">
        <v>0</v>
      </c>
      <c r="R492" s="235">
        <f>Q492*H492</f>
        <v>0</v>
      </c>
      <c r="S492" s="235">
        <v>0</v>
      </c>
      <c r="T492" s="23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7" t="s">
        <v>167</v>
      </c>
      <c r="AT492" s="237" t="s">
        <v>162</v>
      </c>
      <c r="AU492" s="237" t="s">
        <v>88</v>
      </c>
      <c r="AY492" s="17" t="s">
        <v>160</v>
      </c>
      <c r="BE492" s="238">
        <f>IF(N492="základní",J492,0)</f>
        <v>0</v>
      </c>
      <c r="BF492" s="238">
        <f>IF(N492="snížená",J492,0)</f>
        <v>0</v>
      </c>
      <c r="BG492" s="238">
        <f>IF(N492="zákl. přenesená",J492,0)</f>
        <v>0</v>
      </c>
      <c r="BH492" s="238">
        <f>IF(N492="sníž. přenesená",J492,0)</f>
        <v>0</v>
      </c>
      <c r="BI492" s="238">
        <f>IF(N492="nulová",J492,0)</f>
        <v>0</v>
      </c>
      <c r="BJ492" s="17" t="s">
        <v>86</v>
      </c>
      <c r="BK492" s="238">
        <f>ROUND(I492*H492,2)</f>
        <v>0</v>
      </c>
      <c r="BL492" s="17" t="s">
        <v>167</v>
      </c>
      <c r="BM492" s="237" t="s">
        <v>574</v>
      </c>
    </row>
    <row r="493" s="2" customFormat="1" ht="44.25" customHeight="1">
      <c r="A493" s="38"/>
      <c r="B493" s="39"/>
      <c r="C493" s="226" t="s">
        <v>390</v>
      </c>
      <c r="D493" s="226" t="s">
        <v>162</v>
      </c>
      <c r="E493" s="227" t="s">
        <v>575</v>
      </c>
      <c r="F493" s="228" t="s">
        <v>576</v>
      </c>
      <c r="G493" s="229" t="s">
        <v>319</v>
      </c>
      <c r="H493" s="230">
        <v>0</v>
      </c>
      <c r="I493" s="231"/>
      <c r="J493" s="232">
        <f>ROUND(I493*H493,2)</f>
        <v>0</v>
      </c>
      <c r="K493" s="228" t="s">
        <v>1</v>
      </c>
      <c r="L493" s="44"/>
      <c r="M493" s="233" t="s">
        <v>1</v>
      </c>
      <c r="N493" s="234" t="s">
        <v>44</v>
      </c>
      <c r="O493" s="91"/>
      <c r="P493" s="235">
        <f>O493*H493</f>
        <v>0</v>
      </c>
      <c r="Q493" s="235">
        <v>0</v>
      </c>
      <c r="R493" s="235">
        <f>Q493*H493</f>
        <v>0</v>
      </c>
      <c r="S493" s="235">
        <v>0</v>
      </c>
      <c r="T493" s="23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37" t="s">
        <v>167</v>
      </c>
      <c r="AT493" s="237" t="s">
        <v>162</v>
      </c>
      <c r="AU493" s="237" t="s">
        <v>88</v>
      </c>
      <c r="AY493" s="17" t="s">
        <v>160</v>
      </c>
      <c r="BE493" s="238">
        <f>IF(N493="základní",J493,0)</f>
        <v>0</v>
      </c>
      <c r="BF493" s="238">
        <f>IF(N493="snížená",J493,0)</f>
        <v>0</v>
      </c>
      <c r="BG493" s="238">
        <f>IF(N493="zákl. přenesená",J493,0)</f>
        <v>0</v>
      </c>
      <c r="BH493" s="238">
        <f>IF(N493="sníž. přenesená",J493,0)</f>
        <v>0</v>
      </c>
      <c r="BI493" s="238">
        <f>IF(N493="nulová",J493,0)</f>
        <v>0</v>
      </c>
      <c r="BJ493" s="17" t="s">
        <v>86</v>
      </c>
      <c r="BK493" s="238">
        <f>ROUND(I493*H493,2)</f>
        <v>0</v>
      </c>
      <c r="BL493" s="17" t="s">
        <v>167</v>
      </c>
      <c r="BM493" s="237" t="s">
        <v>577</v>
      </c>
    </row>
    <row r="494" s="2" customFormat="1" ht="37.8" customHeight="1">
      <c r="A494" s="38"/>
      <c r="B494" s="39"/>
      <c r="C494" s="226" t="s">
        <v>578</v>
      </c>
      <c r="D494" s="226" t="s">
        <v>162</v>
      </c>
      <c r="E494" s="227" t="s">
        <v>579</v>
      </c>
      <c r="F494" s="228" t="s">
        <v>580</v>
      </c>
      <c r="G494" s="229" t="s">
        <v>581</v>
      </c>
      <c r="H494" s="230">
        <v>1</v>
      </c>
      <c r="I494" s="231"/>
      <c r="J494" s="232">
        <f>ROUND(I494*H494,2)</f>
        <v>0</v>
      </c>
      <c r="K494" s="228" t="s">
        <v>1</v>
      </c>
      <c r="L494" s="44"/>
      <c r="M494" s="233" t="s">
        <v>1</v>
      </c>
      <c r="N494" s="234" t="s">
        <v>44</v>
      </c>
      <c r="O494" s="91"/>
      <c r="P494" s="235">
        <f>O494*H494</f>
        <v>0</v>
      </c>
      <c r="Q494" s="235">
        <v>0</v>
      </c>
      <c r="R494" s="235">
        <f>Q494*H494</f>
        <v>0</v>
      </c>
      <c r="S494" s="235">
        <v>0</v>
      </c>
      <c r="T494" s="23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7" t="s">
        <v>167</v>
      </c>
      <c r="AT494" s="237" t="s">
        <v>162</v>
      </c>
      <c r="AU494" s="237" t="s">
        <v>88</v>
      </c>
      <c r="AY494" s="17" t="s">
        <v>160</v>
      </c>
      <c r="BE494" s="238">
        <f>IF(N494="základní",J494,0)</f>
        <v>0</v>
      </c>
      <c r="BF494" s="238">
        <f>IF(N494="snížená",J494,0)</f>
        <v>0</v>
      </c>
      <c r="BG494" s="238">
        <f>IF(N494="zákl. přenesená",J494,0)</f>
        <v>0</v>
      </c>
      <c r="BH494" s="238">
        <f>IF(N494="sníž. přenesená",J494,0)</f>
        <v>0</v>
      </c>
      <c r="BI494" s="238">
        <f>IF(N494="nulová",J494,0)</f>
        <v>0</v>
      </c>
      <c r="BJ494" s="17" t="s">
        <v>86</v>
      </c>
      <c r="BK494" s="238">
        <f>ROUND(I494*H494,2)</f>
        <v>0</v>
      </c>
      <c r="BL494" s="17" t="s">
        <v>167</v>
      </c>
      <c r="BM494" s="237" t="s">
        <v>582</v>
      </c>
    </row>
    <row r="495" s="2" customFormat="1" ht="33" customHeight="1">
      <c r="A495" s="38"/>
      <c r="B495" s="39"/>
      <c r="C495" s="226" t="s">
        <v>394</v>
      </c>
      <c r="D495" s="226" t="s">
        <v>162</v>
      </c>
      <c r="E495" s="227" t="s">
        <v>583</v>
      </c>
      <c r="F495" s="228" t="s">
        <v>584</v>
      </c>
      <c r="G495" s="229" t="s">
        <v>319</v>
      </c>
      <c r="H495" s="230">
        <v>1</v>
      </c>
      <c r="I495" s="231"/>
      <c r="J495" s="232">
        <f>ROUND(I495*H495,2)</f>
        <v>0</v>
      </c>
      <c r="K495" s="228" t="s">
        <v>1</v>
      </c>
      <c r="L495" s="44"/>
      <c r="M495" s="233" t="s">
        <v>1</v>
      </c>
      <c r="N495" s="234" t="s">
        <v>44</v>
      </c>
      <c r="O495" s="91"/>
      <c r="P495" s="235">
        <f>O495*H495</f>
        <v>0</v>
      </c>
      <c r="Q495" s="235">
        <v>0</v>
      </c>
      <c r="R495" s="235">
        <f>Q495*H495</f>
        <v>0</v>
      </c>
      <c r="S495" s="235">
        <v>0</v>
      </c>
      <c r="T495" s="23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37" t="s">
        <v>167</v>
      </c>
      <c r="AT495" s="237" t="s">
        <v>162</v>
      </c>
      <c r="AU495" s="237" t="s">
        <v>88</v>
      </c>
      <c r="AY495" s="17" t="s">
        <v>160</v>
      </c>
      <c r="BE495" s="238">
        <f>IF(N495="základní",J495,0)</f>
        <v>0</v>
      </c>
      <c r="BF495" s="238">
        <f>IF(N495="snížená",J495,0)</f>
        <v>0</v>
      </c>
      <c r="BG495" s="238">
        <f>IF(N495="zákl. přenesená",J495,0)</f>
        <v>0</v>
      </c>
      <c r="BH495" s="238">
        <f>IF(N495="sníž. přenesená",J495,0)</f>
        <v>0</v>
      </c>
      <c r="BI495" s="238">
        <f>IF(N495="nulová",J495,0)</f>
        <v>0</v>
      </c>
      <c r="BJ495" s="17" t="s">
        <v>86</v>
      </c>
      <c r="BK495" s="238">
        <f>ROUND(I495*H495,2)</f>
        <v>0</v>
      </c>
      <c r="BL495" s="17" t="s">
        <v>167</v>
      </c>
      <c r="BM495" s="237" t="s">
        <v>585</v>
      </c>
    </row>
    <row r="496" s="2" customFormat="1" ht="33" customHeight="1">
      <c r="A496" s="38"/>
      <c r="B496" s="39"/>
      <c r="C496" s="226" t="s">
        <v>586</v>
      </c>
      <c r="D496" s="226" t="s">
        <v>162</v>
      </c>
      <c r="E496" s="227" t="s">
        <v>587</v>
      </c>
      <c r="F496" s="228" t="s">
        <v>588</v>
      </c>
      <c r="G496" s="229" t="s">
        <v>573</v>
      </c>
      <c r="H496" s="230">
        <v>1</v>
      </c>
      <c r="I496" s="231"/>
      <c r="J496" s="232">
        <f>ROUND(I496*H496,2)</f>
        <v>0</v>
      </c>
      <c r="K496" s="228" t="s">
        <v>1</v>
      </c>
      <c r="L496" s="44"/>
      <c r="M496" s="233" t="s">
        <v>1</v>
      </c>
      <c r="N496" s="234" t="s">
        <v>44</v>
      </c>
      <c r="O496" s="91"/>
      <c r="P496" s="235">
        <f>O496*H496</f>
        <v>0</v>
      </c>
      <c r="Q496" s="235">
        <v>0</v>
      </c>
      <c r="R496" s="235">
        <f>Q496*H496</f>
        <v>0</v>
      </c>
      <c r="S496" s="235">
        <v>0</v>
      </c>
      <c r="T496" s="23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7" t="s">
        <v>167</v>
      </c>
      <c r="AT496" s="237" t="s">
        <v>162</v>
      </c>
      <c r="AU496" s="237" t="s">
        <v>88</v>
      </c>
      <c r="AY496" s="17" t="s">
        <v>160</v>
      </c>
      <c r="BE496" s="238">
        <f>IF(N496="základní",J496,0)</f>
        <v>0</v>
      </c>
      <c r="BF496" s="238">
        <f>IF(N496="snížená",J496,0)</f>
        <v>0</v>
      </c>
      <c r="BG496" s="238">
        <f>IF(N496="zákl. přenesená",J496,0)</f>
        <v>0</v>
      </c>
      <c r="BH496" s="238">
        <f>IF(N496="sníž. přenesená",J496,0)</f>
        <v>0</v>
      </c>
      <c r="BI496" s="238">
        <f>IF(N496="nulová",J496,0)</f>
        <v>0</v>
      </c>
      <c r="BJ496" s="17" t="s">
        <v>86</v>
      </c>
      <c r="BK496" s="238">
        <f>ROUND(I496*H496,2)</f>
        <v>0</v>
      </c>
      <c r="BL496" s="17" t="s">
        <v>167</v>
      </c>
      <c r="BM496" s="237" t="s">
        <v>589</v>
      </c>
    </row>
    <row r="497" s="12" customFormat="1" ht="22.8" customHeight="1">
      <c r="A497" s="12"/>
      <c r="B497" s="210"/>
      <c r="C497" s="211"/>
      <c r="D497" s="212" t="s">
        <v>78</v>
      </c>
      <c r="E497" s="224" t="s">
        <v>590</v>
      </c>
      <c r="F497" s="224" t="s">
        <v>591</v>
      </c>
      <c r="G497" s="211"/>
      <c r="H497" s="211"/>
      <c r="I497" s="214"/>
      <c r="J497" s="225">
        <f>BK497</f>
        <v>0</v>
      </c>
      <c r="K497" s="211"/>
      <c r="L497" s="216"/>
      <c r="M497" s="217"/>
      <c r="N497" s="218"/>
      <c r="O497" s="218"/>
      <c r="P497" s="219">
        <f>SUM(P498:P518)</f>
        <v>0</v>
      </c>
      <c r="Q497" s="218"/>
      <c r="R497" s="219">
        <f>SUM(R498:R518)</f>
        <v>0.015218499999999999</v>
      </c>
      <c r="S497" s="218"/>
      <c r="T497" s="220">
        <f>SUM(T498:T518)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21" t="s">
        <v>86</v>
      </c>
      <c r="AT497" s="222" t="s">
        <v>78</v>
      </c>
      <c r="AU497" s="222" t="s">
        <v>86</v>
      </c>
      <c r="AY497" s="221" t="s">
        <v>160</v>
      </c>
      <c r="BK497" s="223">
        <f>SUM(BK498:BK518)</f>
        <v>0</v>
      </c>
    </row>
    <row r="498" s="2" customFormat="1" ht="33" customHeight="1">
      <c r="A498" s="38"/>
      <c r="B498" s="39"/>
      <c r="C498" s="226" t="s">
        <v>397</v>
      </c>
      <c r="D498" s="226" t="s">
        <v>162</v>
      </c>
      <c r="E498" s="227" t="s">
        <v>592</v>
      </c>
      <c r="F498" s="228" t="s">
        <v>593</v>
      </c>
      <c r="G498" s="229" t="s">
        <v>219</v>
      </c>
      <c r="H498" s="230">
        <v>2.7669999999999999</v>
      </c>
      <c r="I498" s="231"/>
      <c r="J498" s="232">
        <f>ROUND(I498*H498,2)</f>
        <v>0</v>
      </c>
      <c r="K498" s="228" t="s">
        <v>166</v>
      </c>
      <c r="L498" s="44"/>
      <c r="M498" s="233" t="s">
        <v>1</v>
      </c>
      <c r="N498" s="234" t="s">
        <v>44</v>
      </c>
      <c r="O498" s="91"/>
      <c r="P498" s="235">
        <f>O498*H498</f>
        <v>0</v>
      </c>
      <c r="Q498" s="235">
        <v>0.0054999999999999997</v>
      </c>
      <c r="R498" s="235">
        <f>Q498*H498</f>
        <v>0.015218499999999999</v>
      </c>
      <c r="S498" s="235">
        <v>0</v>
      </c>
      <c r="T498" s="23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7" t="s">
        <v>167</v>
      </c>
      <c r="AT498" s="237" t="s">
        <v>162</v>
      </c>
      <c r="AU498" s="237" t="s">
        <v>88</v>
      </c>
      <c r="AY498" s="17" t="s">
        <v>160</v>
      </c>
      <c r="BE498" s="238">
        <f>IF(N498="základní",J498,0)</f>
        <v>0</v>
      </c>
      <c r="BF498" s="238">
        <f>IF(N498="snížená",J498,0)</f>
        <v>0</v>
      </c>
      <c r="BG498" s="238">
        <f>IF(N498="zákl. přenesená",J498,0)</f>
        <v>0</v>
      </c>
      <c r="BH498" s="238">
        <f>IF(N498="sníž. přenesená",J498,0)</f>
        <v>0</v>
      </c>
      <c r="BI498" s="238">
        <f>IF(N498="nulová",J498,0)</f>
        <v>0</v>
      </c>
      <c r="BJ498" s="17" t="s">
        <v>86</v>
      </c>
      <c r="BK498" s="238">
        <f>ROUND(I498*H498,2)</f>
        <v>0</v>
      </c>
      <c r="BL498" s="17" t="s">
        <v>167</v>
      </c>
      <c r="BM498" s="237" t="s">
        <v>594</v>
      </c>
    </row>
    <row r="499" s="13" customFormat="1">
      <c r="A499" s="13"/>
      <c r="B499" s="239"/>
      <c r="C499" s="240"/>
      <c r="D499" s="241" t="s">
        <v>168</v>
      </c>
      <c r="E499" s="242" t="s">
        <v>1</v>
      </c>
      <c r="F499" s="243" t="s">
        <v>595</v>
      </c>
      <c r="G499" s="240"/>
      <c r="H499" s="242" t="s">
        <v>1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168</v>
      </c>
      <c r="AU499" s="249" t="s">
        <v>88</v>
      </c>
      <c r="AV499" s="13" t="s">
        <v>86</v>
      </c>
      <c r="AW499" s="13" t="s">
        <v>35</v>
      </c>
      <c r="AX499" s="13" t="s">
        <v>79</v>
      </c>
      <c r="AY499" s="249" t="s">
        <v>160</v>
      </c>
    </row>
    <row r="500" s="14" customFormat="1">
      <c r="A500" s="14"/>
      <c r="B500" s="250"/>
      <c r="C500" s="251"/>
      <c r="D500" s="241" t="s">
        <v>168</v>
      </c>
      <c r="E500" s="252" t="s">
        <v>1</v>
      </c>
      <c r="F500" s="253" t="s">
        <v>596</v>
      </c>
      <c r="G500" s="251"/>
      <c r="H500" s="254">
        <v>2.7669999999999999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0" t="s">
        <v>168</v>
      </c>
      <c r="AU500" s="260" t="s">
        <v>88</v>
      </c>
      <c r="AV500" s="14" t="s">
        <v>88</v>
      </c>
      <c r="AW500" s="14" t="s">
        <v>35</v>
      </c>
      <c r="AX500" s="14" t="s">
        <v>79</v>
      </c>
      <c r="AY500" s="260" t="s">
        <v>160</v>
      </c>
    </row>
    <row r="501" s="15" customFormat="1">
      <c r="A501" s="15"/>
      <c r="B501" s="261"/>
      <c r="C501" s="262"/>
      <c r="D501" s="241" t="s">
        <v>168</v>
      </c>
      <c r="E501" s="263" t="s">
        <v>1</v>
      </c>
      <c r="F501" s="264" t="s">
        <v>173</v>
      </c>
      <c r="G501" s="262"/>
      <c r="H501" s="265">
        <v>2.7669999999999999</v>
      </c>
      <c r="I501" s="266"/>
      <c r="J501" s="262"/>
      <c r="K501" s="262"/>
      <c r="L501" s="267"/>
      <c r="M501" s="268"/>
      <c r="N501" s="269"/>
      <c r="O501" s="269"/>
      <c r="P501" s="269"/>
      <c r="Q501" s="269"/>
      <c r="R501" s="269"/>
      <c r="S501" s="269"/>
      <c r="T501" s="270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1" t="s">
        <v>168</v>
      </c>
      <c r="AU501" s="271" t="s">
        <v>88</v>
      </c>
      <c r="AV501" s="15" t="s">
        <v>167</v>
      </c>
      <c r="AW501" s="15" t="s">
        <v>35</v>
      </c>
      <c r="AX501" s="15" t="s">
        <v>86</v>
      </c>
      <c r="AY501" s="271" t="s">
        <v>160</v>
      </c>
    </row>
    <row r="502" s="2" customFormat="1" ht="33" customHeight="1">
      <c r="A502" s="38"/>
      <c r="B502" s="39"/>
      <c r="C502" s="226" t="s">
        <v>597</v>
      </c>
      <c r="D502" s="226" t="s">
        <v>162</v>
      </c>
      <c r="E502" s="227" t="s">
        <v>598</v>
      </c>
      <c r="F502" s="228" t="s">
        <v>599</v>
      </c>
      <c r="G502" s="229" t="s">
        <v>219</v>
      </c>
      <c r="H502" s="230">
        <v>425.834</v>
      </c>
      <c r="I502" s="231"/>
      <c r="J502" s="232">
        <f>ROUND(I502*H502,2)</f>
        <v>0</v>
      </c>
      <c r="K502" s="228" t="s">
        <v>166</v>
      </c>
      <c r="L502" s="44"/>
      <c r="M502" s="233" t="s">
        <v>1</v>
      </c>
      <c r="N502" s="234" t="s">
        <v>44</v>
      </c>
      <c r="O502" s="91"/>
      <c r="P502" s="235">
        <f>O502*H502</f>
        <v>0</v>
      </c>
      <c r="Q502" s="235">
        <v>0</v>
      </c>
      <c r="R502" s="235">
        <f>Q502*H502</f>
        <v>0</v>
      </c>
      <c r="S502" s="235">
        <v>0</v>
      </c>
      <c r="T502" s="23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7" t="s">
        <v>167</v>
      </c>
      <c r="AT502" s="237" t="s">
        <v>162</v>
      </c>
      <c r="AU502" s="237" t="s">
        <v>88</v>
      </c>
      <c r="AY502" s="17" t="s">
        <v>160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7" t="s">
        <v>86</v>
      </c>
      <c r="BK502" s="238">
        <f>ROUND(I502*H502,2)</f>
        <v>0</v>
      </c>
      <c r="BL502" s="17" t="s">
        <v>167</v>
      </c>
      <c r="BM502" s="237" t="s">
        <v>600</v>
      </c>
    </row>
    <row r="503" s="2" customFormat="1" ht="37.8" customHeight="1">
      <c r="A503" s="38"/>
      <c r="B503" s="39"/>
      <c r="C503" s="226" t="s">
        <v>403</v>
      </c>
      <c r="D503" s="226" t="s">
        <v>162</v>
      </c>
      <c r="E503" s="227" t="s">
        <v>601</v>
      </c>
      <c r="F503" s="228" t="s">
        <v>602</v>
      </c>
      <c r="G503" s="229" t="s">
        <v>219</v>
      </c>
      <c r="H503" s="230">
        <v>7712.0510000000004</v>
      </c>
      <c r="I503" s="231"/>
      <c r="J503" s="232">
        <f>ROUND(I503*H503,2)</f>
        <v>0</v>
      </c>
      <c r="K503" s="228" t="s">
        <v>166</v>
      </c>
      <c r="L503" s="44"/>
      <c r="M503" s="233" t="s">
        <v>1</v>
      </c>
      <c r="N503" s="234" t="s">
        <v>44</v>
      </c>
      <c r="O503" s="91"/>
      <c r="P503" s="235">
        <f>O503*H503</f>
        <v>0</v>
      </c>
      <c r="Q503" s="235">
        <v>0</v>
      </c>
      <c r="R503" s="235">
        <f>Q503*H503</f>
        <v>0</v>
      </c>
      <c r="S503" s="235">
        <v>0</v>
      </c>
      <c r="T503" s="23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7" t="s">
        <v>167</v>
      </c>
      <c r="AT503" s="237" t="s">
        <v>162</v>
      </c>
      <c r="AU503" s="237" t="s">
        <v>88</v>
      </c>
      <c r="AY503" s="17" t="s">
        <v>160</v>
      </c>
      <c r="BE503" s="238">
        <f>IF(N503="základní",J503,0)</f>
        <v>0</v>
      </c>
      <c r="BF503" s="238">
        <f>IF(N503="snížená",J503,0)</f>
        <v>0</v>
      </c>
      <c r="BG503" s="238">
        <f>IF(N503="zákl. přenesená",J503,0)</f>
        <v>0</v>
      </c>
      <c r="BH503" s="238">
        <f>IF(N503="sníž. přenesená",J503,0)</f>
        <v>0</v>
      </c>
      <c r="BI503" s="238">
        <f>IF(N503="nulová",J503,0)</f>
        <v>0</v>
      </c>
      <c r="BJ503" s="17" t="s">
        <v>86</v>
      </c>
      <c r="BK503" s="238">
        <f>ROUND(I503*H503,2)</f>
        <v>0</v>
      </c>
      <c r="BL503" s="17" t="s">
        <v>167</v>
      </c>
      <c r="BM503" s="237" t="s">
        <v>603</v>
      </c>
    </row>
    <row r="504" s="13" customFormat="1">
      <c r="A504" s="13"/>
      <c r="B504" s="239"/>
      <c r="C504" s="240"/>
      <c r="D504" s="241" t="s">
        <v>168</v>
      </c>
      <c r="E504" s="242" t="s">
        <v>1</v>
      </c>
      <c r="F504" s="243" t="s">
        <v>604</v>
      </c>
      <c r="G504" s="240"/>
      <c r="H504" s="242" t="s">
        <v>1</v>
      </c>
      <c r="I504" s="244"/>
      <c r="J504" s="240"/>
      <c r="K504" s="240"/>
      <c r="L504" s="245"/>
      <c r="M504" s="246"/>
      <c r="N504" s="247"/>
      <c r="O504" s="247"/>
      <c r="P504" s="247"/>
      <c r="Q504" s="247"/>
      <c r="R504" s="247"/>
      <c r="S504" s="247"/>
      <c r="T504" s="24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9" t="s">
        <v>168</v>
      </c>
      <c r="AU504" s="249" t="s">
        <v>88</v>
      </c>
      <c r="AV504" s="13" t="s">
        <v>86</v>
      </c>
      <c r="AW504" s="13" t="s">
        <v>35</v>
      </c>
      <c r="AX504" s="13" t="s">
        <v>79</v>
      </c>
      <c r="AY504" s="249" t="s">
        <v>160</v>
      </c>
    </row>
    <row r="505" s="14" customFormat="1">
      <c r="A505" s="14"/>
      <c r="B505" s="250"/>
      <c r="C505" s="251"/>
      <c r="D505" s="241" t="s">
        <v>168</v>
      </c>
      <c r="E505" s="252" t="s">
        <v>1</v>
      </c>
      <c r="F505" s="253" t="s">
        <v>605</v>
      </c>
      <c r="G505" s="251"/>
      <c r="H505" s="254">
        <v>96.844999999999999</v>
      </c>
      <c r="I505" s="255"/>
      <c r="J505" s="251"/>
      <c r="K505" s="251"/>
      <c r="L505" s="256"/>
      <c r="M505" s="257"/>
      <c r="N505" s="258"/>
      <c r="O505" s="258"/>
      <c r="P505" s="258"/>
      <c r="Q505" s="258"/>
      <c r="R505" s="258"/>
      <c r="S505" s="258"/>
      <c r="T505" s="25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0" t="s">
        <v>168</v>
      </c>
      <c r="AU505" s="260" t="s">
        <v>88</v>
      </c>
      <c r="AV505" s="14" t="s">
        <v>88</v>
      </c>
      <c r="AW505" s="14" t="s">
        <v>35</v>
      </c>
      <c r="AX505" s="14" t="s">
        <v>79</v>
      </c>
      <c r="AY505" s="260" t="s">
        <v>160</v>
      </c>
    </row>
    <row r="506" s="13" customFormat="1">
      <c r="A506" s="13"/>
      <c r="B506" s="239"/>
      <c r="C506" s="240"/>
      <c r="D506" s="241" t="s">
        <v>168</v>
      </c>
      <c r="E506" s="242" t="s">
        <v>1</v>
      </c>
      <c r="F506" s="243" t="s">
        <v>606</v>
      </c>
      <c r="G506" s="240"/>
      <c r="H506" s="242" t="s">
        <v>1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168</v>
      </c>
      <c r="AU506" s="249" t="s">
        <v>88</v>
      </c>
      <c r="AV506" s="13" t="s">
        <v>86</v>
      </c>
      <c r="AW506" s="13" t="s">
        <v>35</v>
      </c>
      <c r="AX506" s="13" t="s">
        <v>79</v>
      </c>
      <c r="AY506" s="249" t="s">
        <v>160</v>
      </c>
    </row>
    <row r="507" s="14" customFormat="1">
      <c r="A507" s="14"/>
      <c r="B507" s="250"/>
      <c r="C507" s="251"/>
      <c r="D507" s="241" t="s">
        <v>168</v>
      </c>
      <c r="E507" s="252" t="s">
        <v>1</v>
      </c>
      <c r="F507" s="253" t="s">
        <v>607</v>
      </c>
      <c r="G507" s="251"/>
      <c r="H507" s="254">
        <v>7615.2060000000001</v>
      </c>
      <c r="I507" s="255"/>
      <c r="J507" s="251"/>
      <c r="K507" s="251"/>
      <c r="L507" s="256"/>
      <c r="M507" s="257"/>
      <c r="N507" s="258"/>
      <c r="O507" s="258"/>
      <c r="P507" s="258"/>
      <c r="Q507" s="258"/>
      <c r="R507" s="258"/>
      <c r="S507" s="258"/>
      <c r="T507" s="25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0" t="s">
        <v>168</v>
      </c>
      <c r="AU507" s="260" t="s">
        <v>88</v>
      </c>
      <c r="AV507" s="14" t="s">
        <v>88</v>
      </c>
      <c r="AW507" s="14" t="s">
        <v>35</v>
      </c>
      <c r="AX507" s="14" t="s">
        <v>79</v>
      </c>
      <c r="AY507" s="260" t="s">
        <v>160</v>
      </c>
    </row>
    <row r="508" s="15" customFormat="1">
      <c r="A508" s="15"/>
      <c r="B508" s="261"/>
      <c r="C508" s="262"/>
      <c r="D508" s="241" t="s">
        <v>168</v>
      </c>
      <c r="E508" s="263" t="s">
        <v>1</v>
      </c>
      <c r="F508" s="264" t="s">
        <v>173</v>
      </c>
      <c r="G508" s="262"/>
      <c r="H508" s="265">
        <v>7712.0510000000004</v>
      </c>
      <c r="I508" s="266"/>
      <c r="J508" s="262"/>
      <c r="K508" s="262"/>
      <c r="L508" s="267"/>
      <c r="M508" s="268"/>
      <c r="N508" s="269"/>
      <c r="O508" s="269"/>
      <c r="P508" s="269"/>
      <c r="Q508" s="269"/>
      <c r="R508" s="269"/>
      <c r="S508" s="269"/>
      <c r="T508" s="270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1" t="s">
        <v>168</v>
      </c>
      <c r="AU508" s="271" t="s">
        <v>88</v>
      </c>
      <c r="AV508" s="15" t="s">
        <v>167</v>
      </c>
      <c r="AW508" s="15" t="s">
        <v>35</v>
      </c>
      <c r="AX508" s="15" t="s">
        <v>86</v>
      </c>
      <c r="AY508" s="271" t="s">
        <v>160</v>
      </c>
    </row>
    <row r="509" s="2" customFormat="1" ht="44.25" customHeight="1">
      <c r="A509" s="38"/>
      <c r="B509" s="39"/>
      <c r="C509" s="226" t="s">
        <v>608</v>
      </c>
      <c r="D509" s="226" t="s">
        <v>162</v>
      </c>
      <c r="E509" s="227" t="s">
        <v>609</v>
      </c>
      <c r="F509" s="228" t="s">
        <v>610</v>
      </c>
      <c r="G509" s="229" t="s">
        <v>219</v>
      </c>
      <c r="H509" s="230">
        <v>423.06700000000001</v>
      </c>
      <c r="I509" s="231"/>
      <c r="J509" s="232">
        <f>ROUND(I509*H509,2)</f>
        <v>0</v>
      </c>
      <c r="K509" s="228" t="s">
        <v>166</v>
      </c>
      <c r="L509" s="44"/>
      <c r="M509" s="233" t="s">
        <v>1</v>
      </c>
      <c r="N509" s="234" t="s">
        <v>44</v>
      </c>
      <c r="O509" s="91"/>
      <c r="P509" s="235">
        <f>O509*H509</f>
        <v>0</v>
      </c>
      <c r="Q509" s="235">
        <v>0</v>
      </c>
      <c r="R509" s="235">
        <f>Q509*H509</f>
        <v>0</v>
      </c>
      <c r="S509" s="235">
        <v>0</v>
      </c>
      <c r="T509" s="23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37" t="s">
        <v>167</v>
      </c>
      <c r="AT509" s="237" t="s">
        <v>162</v>
      </c>
      <c r="AU509" s="237" t="s">
        <v>88</v>
      </c>
      <c r="AY509" s="17" t="s">
        <v>160</v>
      </c>
      <c r="BE509" s="238">
        <f>IF(N509="základní",J509,0)</f>
        <v>0</v>
      </c>
      <c r="BF509" s="238">
        <f>IF(N509="snížená",J509,0)</f>
        <v>0</v>
      </c>
      <c r="BG509" s="238">
        <f>IF(N509="zákl. přenesená",J509,0)</f>
        <v>0</v>
      </c>
      <c r="BH509" s="238">
        <f>IF(N509="sníž. přenesená",J509,0)</f>
        <v>0</v>
      </c>
      <c r="BI509" s="238">
        <f>IF(N509="nulová",J509,0)</f>
        <v>0</v>
      </c>
      <c r="BJ509" s="17" t="s">
        <v>86</v>
      </c>
      <c r="BK509" s="238">
        <f>ROUND(I509*H509,2)</f>
        <v>0</v>
      </c>
      <c r="BL509" s="17" t="s">
        <v>167</v>
      </c>
      <c r="BM509" s="237" t="s">
        <v>611</v>
      </c>
    </row>
    <row r="510" s="13" customFormat="1">
      <c r="A510" s="13"/>
      <c r="B510" s="239"/>
      <c r="C510" s="240"/>
      <c r="D510" s="241" t="s">
        <v>168</v>
      </c>
      <c r="E510" s="242" t="s">
        <v>1</v>
      </c>
      <c r="F510" s="243" t="s">
        <v>612</v>
      </c>
      <c r="G510" s="240"/>
      <c r="H510" s="242" t="s">
        <v>1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168</v>
      </c>
      <c r="AU510" s="249" t="s">
        <v>88</v>
      </c>
      <c r="AV510" s="13" t="s">
        <v>86</v>
      </c>
      <c r="AW510" s="13" t="s">
        <v>35</v>
      </c>
      <c r="AX510" s="13" t="s">
        <v>79</v>
      </c>
      <c r="AY510" s="249" t="s">
        <v>160</v>
      </c>
    </row>
    <row r="511" s="14" customFormat="1">
      <c r="A511" s="14"/>
      <c r="B511" s="250"/>
      <c r="C511" s="251"/>
      <c r="D511" s="241" t="s">
        <v>168</v>
      </c>
      <c r="E511" s="252" t="s">
        <v>1</v>
      </c>
      <c r="F511" s="253" t="s">
        <v>613</v>
      </c>
      <c r="G511" s="251"/>
      <c r="H511" s="254">
        <v>425.834</v>
      </c>
      <c r="I511" s="255"/>
      <c r="J511" s="251"/>
      <c r="K511" s="251"/>
      <c r="L511" s="256"/>
      <c r="M511" s="257"/>
      <c r="N511" s="258"/>
      <c r="O511" s="258"/>
      <c r="P511" s="258"/>
      <c r="Q511" s="258"/>
      <c r="R511" s="258"/>
      <c r="S511" s="258"/>
      <c r="T511" s="25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0" t="s">
        <v>168</v>
      </c>
      <c r="AU511" s="260" t="s">
        <v>88</v>
      </c>
      <c r="AV511" s="14" t="s">
        <v>88</v>
      </c>
      <c r="AW511" s="14" t="s">
        <v>35</v>
      </c>
      <c r="AX511" s="14" t="s">
        <v>79</v>
      </c>
      <c r="AY511" s="260" t="s">
        <v>160</v>
      </c>
    </row>
    <row r="512" s="13" customFormat="1">
      <c r="A512" s="13"/>
      <c r="B512" s="239"/>
      <c r="C512" s="240"/>
      <c r="D512" s="241" t="s">
        <v>168</v>
      </c>
      <c r="E512" s="242" t="s">
        <v>1</v>
      </c>
      <c r="F512" s="243" t="s">
        <v>614</v>
      </c>
      <c r="G512" s="240"/>
      <c r="H512" s="242" t="s">
        <v>1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168</v>
      </c>
      <c r="AU512" s="249" t="s">
        <v>88</v>
      </c>
      <c r="AV512" s="13" t="s">
        <v>86</v>
      </c>
      <c r="AW512" s="13" t="s">
        <v>35</v>
      </c>
      <c r="AX512" s="13" t="s">
        <v>79</v>
      </c>
      <c r="AY512" s="249" t="s">
        <v>160</v>
      </c>
    </row>
    <row r="513" s="14" customFormat="1">
      <c r="A513" s="14"/>
      <c r="B513" s="250"/>
      <c r="C513" s="251"/>
      <c r="D513" s="241" t="s">
        <v>168</v>
      </c>
      <c r="E513" s="252" t="s">
        <v>1</v>
      </c>
      <c r="F513" s="253" t="s">
        <v>615</v>
      </c>
      <c r="G513" s="251"/>
      <c r="H513" s="254">
        <v>-2.7669999999999999</v>
      </c>
      <c r="I513" s="255"/>
      <c r="J513" s="251"/>
      <c r="K513" s="251"/>
      <c r="L513" s="256"/>
      <c r="M513" s="257"/>
      <c r="N513" s="258"/>
      <c r="O513" s="258"/>
      <c r="P513" s="258"/>
      <c r="Q513" s="258"/>
      <c r="R513" s="258"/>
      <c r="S513" s="258"/>
      <c r="T513" s="25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0" t="s">
        <v>168</v>
      </c>
      <c r="AU513" s="260" t="s">
        <v>88</v>
      </c>
      <c r="AV513" s="14" t="s">
        <v>88</v>
      </c>
      <c r="AW513" s="14" t="s">
        <v>35</v>
      </c>
      <c r="AX513" s="14" t="s">
        <v>79</v>
      </c>
      <c r="AY513" s="260" t="s">
        <v>160</v>
      </c>
    </row>
    <row r="514" s="15" customFormat="1">
      <c r="A514" s="15"/>
      <c r="B514" s="261"/>
      <c r="C514" s="262"/>
      <c r="D514" s="241" t="s">
        <v>168</v>
      </c>
      <c r="E514" s="263" t="s">
        <v>1</v>
      </c>
      <c r="F514" s="264" t="s">
        <v>173</v>
      </c>
      <c r="G514" s="262"/>
      <c r="H514" s="265">
        <v>423.06700000000001</v>
      </c>
      <c r="I514" s="266"/>
      <c r="J514" s="262"/>
      <c r="K514" s="262"/>
      <c r="L514" s="267"/>
      <c r="M514" s="268"/>
      <c r="N514" s="269"/>
      <c r="O514" s="269"/>
      <c r="P514" s="269"/>
      <c r="Q514" s="269"/>
      <c r="R514" s="269"/>
      <c r="S514" s="269"/>
      <c r="T514" s="270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1" t="s">
        <v>168</v>
      </c>
      <c r="AU514" s="271" t="s">
        <v>88</v>
      </c>
      <c r="AV514" s="15" t="s">
        <v>167</v>
      </c>
      <c r="AW514" s="15" t="s">
        <v>35</v>
      </c>
      <c r="AX514" s="15" t="s">
        <v>86</v>
      </c>
      <c r="AY514" s="271" t="s">
        <v>160</v>
      </c>
    </row>
    <row r="515" s="2" customFormat="1" ht="49.05" customHeight="1">
      <c r="A515" s="38"/>
      <c r="B515" s="39"/>
      <c r="C515" s="226" t="s">
        <v>408</v>
      </c>
      <c r="D515" s="226" t="s">
        <v>162</v>
      </c>
      <c r="E515" s="227" t="s">
        <v>616</v>
      </c>
      <c r="F515" s="228" t="s">
        <v>617</v>
      </c>
      <c r="G515" s="229" t="s">
        <v>219</v>
      </c>
      <c r="H515" s="230">
        <v>2.7669999999999999</v>
      </c>
      <c r="I515" s="231"/>
      <c r="J515" s="232">
        <f>ROUND(I515*H515,2)</f>
        <v>0</v>
      </c>
      <c r="K515" s="228" t="s">
        <v>166</v>
      </c>
      <c r="L515" s="44"/>
      <c r="M515" s="233" t="s">
        <v>1</v>
      </c>
      <c r="N515" s="234" t="s">
        <v>44</v>
      </c>
      <c r="O515" s="91"/>
      <c r="P515" s="235">
        <f>O515*H515</f>
        <v>0</v>
      </c>
      <c r="Q515" s="235">
        <v>0</v>
      </c>
      <c r="R515" s="235">
        <f>Q515*H515</f>
        <v>0</v>
      </c>
      <c r="S515" s="235">
        <v>0</v>
      </c>
      <c r="T515" s="23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37" t="s">
        <v>167</v>
      </c>
      <c r="AT515" s="237" t="s">
        <v>162</v>
      </c>
      <c r="AU515" s="237" t="s">
        <v>88</v>
      </c>
      <c r="AY515" s="17" t="s">
        <v>160</v>
      </c>
      <c r="BE515" s="238">
        <f>IF(N515="základní",J515,0)</f>
        <v>0</v>
      </c>
      <c r="BF515" s="238">
        <f>IF(N515="snížená",J515,0)</f>
        <v>0</v>
      </c>
      <c r="BG515" s="238">
        <f>IF(N515="zákl. přenesená",J515,0)</f>
        <v>0</v>
      </c>
      <c r="BH515" s="238">
        <f>IF(N515="sníž. přenesená",J515,0)</f>
        <v>0</v>
      </c>
      <c r="BI515" s="238">
        <f>IF(N515="nulová",J515,0)</f>
        <v>0</v>
      </c>
      <c r="BJ515" s="17" t="s">
        <v>86</v>
      </c>
      <c r="BK515" s="238">
        <f>ROUND(I515*H515,2)</f>
        <v>0</v>
      </c>
      <c r="BL515" s="17" t="s">
        <v>167</v>
      </c>
      <c r="BM515" s="237" t="s">
        <v>245</v>
      </c>
    </row>
    <row r="516" s="13" customFormat="1">
      <c r="A516" s="13"/>
      <c r="B516" s="239"/>
      <c r="C516" s="240"/>
      <c r="D516" s="241" t="s">
        <v>168</v>
      </c>
      <c r="E516" s="242" t="s">
        <v>1</v>
      </c>
      <c r="F516" s="243" t="s">
        <v>595</v>
      </c>
      <c r="G516" s="240"/>
      <c r="H516" s="242" t="s">
        <v>1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168</v>
      </c>
      <c r="AU516" s="249" t="s">
        <v>88</v>
      </c>
      <c r="AV516" s="13" t="s">
        <v>86</v>
      </c>
      <c r="AW516" s="13" t="s">
        <v>35</v>
      </c>
      <c r="AX516" s="13" t="s">
        <v>79</v>
      </c>
      <c r="AY516" s="249" t="s">
        <v>160</v>
      </c>
    </row>
    <row r="517" s="14" customFormat="1">
      <c r="A517" s="14"/>
      <c r="B517" s="250"/>
      <c r="C517" s="251"/>
      <c r="D517" s="241" t="s">
        <v>168</v>
      </c>
      <c r="E517" s="252" t="s">
        <v>1</v>
      </c>
      <c r="F517" s="253" t="s">
        <v>596</v>
      </c>
      <c r="G517" s="251"/>
      <c r="H517" s="254">
        <v>2.7669999999999999</v>
      </c>
      <c r="I517" s="255"/>
      <c r="J517" s="251"/>
      <c r="K517" s="251"/>
      <c r="L517" s="256"/>
      <c r="M517" s="257"/>
      <c r="N517" s="258"/>
      <c r="O517" s="258"/>
      <c r="P517" s="258"/>
      <c r="Q517" s="258"/>
      <c r="R517" s="258"/>
      <c r="S517" s="258"/>
      <c r="T517" s="25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0" t="s">
        <v>168</v>
      </c>
      <c r="AU517" s="260" t="s">
        <v>88</v>
      </c>
      <c r="AV517" s="14" t="s">
        <v>88</v>
      </c>
      <c r="AW517" s="14" t="s">
        <v>35</v>
      </c>
      <c r="AX517" s="14" t="s">
        <v>79</v>
      </c>
      <c r="AY517" s="260" t="s">
        <v>160</v>
      </c>
    </row>
    <row r="518" s="15" customFormat="1">
      <c r="A518" s="15"/>
      <c r="B518" s="261"/>
      <c r="C518" s="262"/>
      <c r="D518" s="241" t="s">
        <v>168</v>
      </c>
      <c r="E518" s="263" t="s">
        <v>1</v>
      </c>
      <c r="F518" s="264" t="s">
        <v>173</v>
      </c>
      <c r="G518" s="262"/>
      <c r="H518" s="265">
        <v>2.7669999999999999</v>
      </c>
      <c r="I518" s="266"/>
      <c r="J518" s="262"/>
      <c r="K518" s="262"/>
      <c r="L518" s="267"/>
      <c r="M518" s="268"/>
      <c r="N518" s="269"/>
      <c r="O518" s="269"/>
      <c r="P518" s="269"/>
      <c r="Q518" s="269"/>
      <c r="R518" s="269"/>
      <c r="S518" s="269"/>
      <c r="T518" s="270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1" t="s">
        <v>168</v>
      </c>
      <c r="AU518" s="271" t="s">
        <v>88</v>
      </c>
      <c r="AV518" s="15" t="s">
        <v>167</v>
      </c>
      <c r="AW518" s="15" t="s">
        <v>35</v>
      </c>
      <c r="AX518" s="15" t="s">
        <v>86</v>
      </c>
      <c r="AY518" s="271" t="s">
        <v>160</v>
      </c>
    </row>
    <row r="519" s="12" customFormat="1" ht="22.8" customHeight="1">
      <c r="A519" s="12"/>
      <c r="B519" s="210"/>
      <c r="C519" s="211"/>
      <c r="D519" s="212" t="s">
        <v>78</v>
      </c>
      <c r="E519" s="224" t="s">
        <v>618</v>
      </c>
      <c r="F519" s="224" t="s">
        <v>619</v>
      </c>
      <c r="G519" s="211"/>
      <c r="H519" s="211"/>
      <c r="I519" s="214"/>
      <c r="J519" s="225">
        <f>BK519</f>
        <v>0</v>
      </c>
      <c r="K519" s="211"/>
      <c r="L519" s="216"/>
      <c r="M519" s="217"/>
      <c r="N519" s="218"/>
      <c r="O519" s="218"/>
      <c r="P519" s="219">
        <f>P520</f>
        <v>0</v>
      </c>
      <c r="Q519" s="218"/>
      <c r="R519" s="219">
        <f>R520</f>
        <v>0</v>
      </c>
      <c r="S519" s="218"/>
      <c r="T519" s="220">
        <f>T520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21" t="s">
        <v>86</v>
      </c>
      <c r="AT519" s="222" t="s">
        <v>78</v>
      </c>
      <c r="AU519" s="222" t="s">
        <v>86</v>
      </c>
      <c r="AY519" s="221" t="s">
        <v>160</v>
      </c>
      <c r="BK519" s="223">
        <f>BK520</f>
        <v>0</v>
      </c>
    </row>
    <row r="520" s="2" customFormat="1" ht="21.75" customHeight="1">
      <c r="A520" s="38"/>
      <c r="B520" s="39"/>
      <c r="C520" s="226" t="s">
        <v>620</v>
      </c>
      <c r="D520" s="226" t="s">
        <v>162</v>
      </c>
      <c r="E520" s="227" t="s">
        <v>621</v>
      </c>
      <c r="F520" s="228" t="s">
        <v>622</v>
      </c>
      <c r="G520" s="229" t="s">
        <v>219</v>
      </c>
      <c r="H520" s="230">
        <v>190.22499999999999</v>
      </c>
      <c r="I520" s="231"/>
      <c r="J520" s="232">
        <f>ROUND(I520*H520,2)</f>
        <v>0</v>
      </c>
      <c r="K520" s="228" t="s">
        <v>166</v>
      </c>
      <c r="L520" s="44"/>
      <c r="M520" s="233" t="s">
        <v>1</v>
      </c>
      <c r="N520" s="234" t="s">
        <v>44</v>
      </c>
      <c r="O520" s="91"/>
      <c r="P520" s="235">
        <f>O520*H520</f>
        <v>0</v>
      </c>
      <c r="Q520" s="235">
        <v>0</v>
      </c>
      <c r="R520" s="235">
        <f>Q520*H520</f>
        <v>0</v>
      </c>
      <c r="S520" s="235">
        <v>0</v>
      </c>
      <c r="T520" s="23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7" t="s">
        <v>167</v>
      </c>
      <c r="AT520" s="237" t="s">
        <v>162</v>
      </c>
      <c r="AU520" s="237" t="s">
        <v>88</v>
      </c>
      <c r="AY520" s="17" t="s">
        <v>160</v>
      </c>
      <c r="BE520" s="238">
        <f>IF(N520="základní",J520,0)</f>
        <v>0</v>
      </c>
      <c r="BF520" s="238">
        <f>IF(N520="snížená",J520,0)</f>
        <v>0</v>
      </c>
      <c r="BG520" s="238">
        <f>IF(N520="zákl. přenesená",J520,0)</f>
        <v>0</v>
      </c>
      <c r="BH520" s="238">
        <f>IF(N520="sníž. přenesená",J520,0)</f>
        <v>0</v>
      </c>
      <c r="BI520" s="238">
        <f>IF(N520="nulová",J520,0)</f>
        <v>0</v>
      </c>
      <c r="BJ520" s="17" t="s">
        <v>86</v>
      </c>
      <c r="BK520" s="238">
        <f>ROUND(I520*H520,2)</f>
        <v>0</v>
      </c>
      <c r="BL520" s="17" t="s">
        <v>167</v>
      </c>
      <c r="BM520" s="237" t="s">
        <v>623</v>
      </c>
    </row>
    <row r="521" s="12" customFormat="1" ht="25.92" customHeight="1">
      <c r="A521" s="12"/>
      <c r="B521" s="210"/>
      <c r="C521" s="211"/>
      <c r="D521" s="212" t="s">
        <v>78</v>
      </c>
      <c r="E521" s="213" t="s">
        <v>624</v>
      </c>
      <c r="F521" s="213" t="s">
        <v>625</v>
      </c>
      <c r="G521" s="211"/>
      <c r="H521" s="211"/>
      <c r="I521" s="214"/>
      <c r="J521" s="215">
        <f>BK521</f>
        <v>0</v>
      </c>
      <c r="K521" s="211"/>
      <c r="L521" s="216"/>
      <c r="M521" s="217"/>
      <c r="N521" s="218"/>
      <c r="O521" s="218"/>
      <c r="P521" s="219">
        <f>P522+P574+P601+P605+P620+P633+P667+P677+P686+P699+P727+P758</f>
        <v>0</v>
      </c>
      <c r="Q521" s="218"/>
      <c r="R521" s="219">
        <f>R522+R574+R601+R605+R620+R633+R667+R677+R686+R699+R727+R758</f>
        <v>4.5581637097145</v>
      </c>
      <c r="S521" s="218"/>
      <c r="T521" s="220">
        <f>T522+T574+T601+T605+T620+T633+T667+T677+T686+T699+T727+T758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21" t="s">
        <v>88</v>
      </c>
      <c r="AT521" s="222" t="s">
        <v>78</v>
      </c>
      <c r="AU521" s="222" t="s">
        <v>79</v>
      </c>
      <c r="AY521" s="221" t="s">
        <v>160</v>
      </c>
      <c r="BK521" s="223">
        <f>BK522+BK574+BK601+BK605+BK620+BK633+BK667+BK677+BK686+BK699+BK727+BK758</f>
        <v>0</v>
      </c>
    </row>
    <row r="522" s="12" customFormat="1" ht="22.8" customHeight="1">
      <c r="A522" s="12"/>
      <c r="B522" s="210"/>
      <c r="C522" s="211"/>
      <c r="D522" s="212" t="s">
        <v>78</v>
      </c>
      <c r="E522" s="224" t="s">
        <v>626</v>
      </c>
      <c r="F522" s="224" t="s">
        <v>627</v>
      </c>
      <c r="G522" s="211"/>
      <c r="H522" s="211"/>
      <c r="I522" s="214"/>
      <c r="J522" s="225">
        <f>BK522</f>
        <v>0</v>
      </c>
      <c r="K522" s="211"/>
      <c r="L522" s="216"/>
      <c r="M522" s="217"/>
      <c r="N522" s="218"/>
      <c r="O522" s="218"/>
      <c r="P522" s="219">
        <f>SUM(P523:P573)</f>
        <v>0</v>
      </c>
      <c r="Q522" s="218"/>
      <c r="R522" s="219">
        <f>SUM(R523:R573)</f>
        <v>0.33347405675000003</v>
      </c>
      <c r="S522" s="218"/>
      <c r="T522" s="220">
        <f>SUM(T523:T573)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21" t="s">
        <v>88</v>
      </c>
      <c r="AT522" s="222" t="s">
        <v>78</v>
      </c>
      <c r="AU522" s="222" t="s">
        <v>86</v>
      </c>
      <c r="AY522" s="221" t="s">
        <v>160</v>
      </c>
      <c r="BK522" s="223">
        <f>SUM(BK523:BK573)</f>
        <v>0</v>
      </c>
    </row>
    <row r="523" s="2" customFormat="1" ht="37.8" customHeight="1">
      <c r="A523" s="38"/>
      <c r="B523" s="39"/>
      <c r="C523" s="226" t="s">
        <v>412</v>
      </c>
      <c r="D523" s="226" t="s">
        <v>162</v>
      </c>
      <c r="E523" s="227" t="s">
        <v>628</v>
      </c>
      <c r="F523" s="228" t="s">
        <v>629</v>
      </c>
      <c r="G523" s="229" t="s">
        <v>242</v>
      </c>
      <c r="H523" s="230">
        <v>22.001999999999999</v>
      </c>
      <c r="I523" s="231"/>
      <c r="J523" s="232">
        <f>ROUND(I523*H523,2)</f>
        <v>0</v>
      </c>
      <c r="K523" s="228" t="s">
        <v>166</v>
      </c>
      <c r="L523" s="44"/>
      <c r="M523" s="233" t="s">
        <v>1</v>
      </c>
      <c r="N523" s="234" t="s">
        <v>44</v>
      </c>
      <c r="O523" s="91"/>
      <c r="P523" s="235">
        <f>O523*H523</f>
        <v>0</v>
      </c>
      <c r="Q523" s="235">
        <v>0</v>
      </c>
      <c r="R523" s="235">
        <f>Q523*H523</f>
        <v>0</v>
      </c>
      <c r="S523" s="235">
        <v>0</v>
      </c>
      <c r="T523" s="23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37" t="s">
        <v>230</v>
      </c>
      <c r="AT523" s="237" t="s">
        <v>162</v>
      </c>
      <c r="AU523" s="237" t="s">
        <v>88</v>
      </c>
      <c r="AY523" s="17" t="s">
        <v>160</v>
      </c>
      <c r="BE523" s="238">
        <f>IF(N523="základní",J523,0)</f>
        <v>0</v>
      </c>
      <c r="BF523" s="238">
        <f>IF(N523="snížená",J523,0)</f>
        <v>0</v>
      </c>
      <c r="BG523" s="238">
        <f>IF(N523="zákl. přenesená",J523,0)</f>
        <v>0</v>
      </c>
      <c r="BH523" s="238">
        <f>IF(N523="sníž. přenesená",J523,0)</f>
        <v>0</v>
      </c>
      <c r="BI523" s="238">
        <f>IF(N523="nulová",J523,0)</f>
        <v>0</v>
      </c>
      <c r="BJ523" s="17" t="s">
        <v>86</v>
      </c>
      <c r="BK523" s="238">
        <f>ROUND(I523*H523,2)</f>
        <v>0</v>
      </c>
      <c r="BL523" s="17" t="s">
        <v>230</v>
      </c>
      <c r="BM523" s="237" t="s">
        <v>630</v>
      </c>
    </row>
    <row r="524" s="13" customFormat="1">
      <c r="A524" s="13"/>
      <c r="B524" s="239"/>
      <c r="C524" s="240"/>
      <c r="D524" s="241" t="s">
        <v>168</v>
      </c>
      <c r="E524" s="242" t="s">
        <v>1</v>
      </c>
      <c r="F524" s="243" t="s">
        <v>631</v>
      </c>
      <c r="G524" s="240"/>
      <c r="H524" s="242" t="s">
        <v>1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168</v>
      </c>
      <c r="AU524" s="249" t="s">
        <v>88</v>
      </c>
      <c r="AV524" s="13" t="s">
        <v>86</v>
      </c>
      <c r="AW524" s="13" t="s">
        <v>35</v>
      </c>
      <c r="AX524" s="13" t="s">
        <v>79</v>
      </c>
      <c r="AY524" s="249" t="s">
        <v>160</v>
      </c>
    </row>
    <row r="525" s="14" customFormat="1">
      <c r="A525" s="14"/>
      <c r="B525" s="250"/>
      <c r="C525" s="251"/>
      <c r="D525" s="241" t="s">
        <v>168</v>
      </c>
      <c r="E525" s="252" t="s">
        <v>1</v>
      </c>
      <c r="F525" s="253" t="s">
        <v>632</v>
      </c>
      <c r="G525" s="251"/>
      <c r="H525" s="254">
        <v>18.163</v>
      </c>
      <c r="I525" s="255"/>
      <c r="J525" s="251"/>
      <c r="K525" s="251"/>
      <c r="L525" s="256"/>
      <c r="M525" s="257"/>
      <c r="N525" s="258"/>
      <c r="O525" s="258"/>
      <c r="P525" s="258"/>
      <c r="Q525" s="258"/>
      <c r="R525" s="258"/>
      <c r="S525" s="258"/>
      <c r="T525" s="25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0" t="s">
        <v>168</v>
      </c>
      <c r="AU525" s="260" t="s">
        <v>88</v>
      </c>
      <c r="AV525" s="14" t="s">
        <v>88</v>
      </c>
      <c r="AW525" s="14" t="s">
        <v>35</v>
      </c>
      <c r="AX525" s="14" t="s">
        <v>79</v>
      </c>
      <c r="AY525" s="260" t="s">
        <v>160</v>
      </c>
    </row>
    <row r="526" s="13" customFormat="1">
      <c r="A526" s="13"/>
      <c r="B526" s="239"/>
      <c r="C526" s="240"/>
      <c r="D526" s="241" t="s">
        <v>168</v>
      </c>
      <c r="E526" s="242" t="s">
        <v>1</v>
      </c>
      <c r="F526" s="243" t="s">
        <v>633</v>
      </c>
      <c r="G526" s="240"/>
      <c r="H526" s="242" t="s">
        <v>1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168</v>
      </c>
      <c r="AU526" s="249" t="s">
        <v>88</v>
      </c>
      <c r="AV526" s="13" t="s">
        <v>86</v>
      </c>
      <c r="AW526" s="13" t="s">
        <v>35</v>
      </c>
      <c r="AX526" s="13" t="s">
        <v>79</v>
      </c>
      <c r="AY526" s="249" t="s">
        <v>160</v>
      </c>
    </row>
    <row r="527" s="14" customFormat="1">
      <c r="A527" s="14"/>
      <c r="B527" s="250"/>
      <c r="C527" s="251"/>
      <c r="D527" s="241" t="s">
        <v>168</v>
      </c>
      <c r="E527" s="252" t="s">
        <v>1</v>
      </c>
      <c r="F527" s="253" t="s">
        <v>634</v>
      </c>
      <c r="G527" s="251"/>
      <c r="H527" s="254">
        <v>3.839</v>
      </c>
      <c r="I527" s="255"/>
      <c r="J527" s="251"/>
      <c r="K527" s="251"/>
      <c r="L527" s="256"/>
      <c r="M527" s="257"/>
      <c r="N527" s="258"/>
      <c r="O527" s="258"/>
      <c r="P527" s="258"/>
      <c r="Q527" s="258"/>
      <c r="R527" s="258"/>
      <c r="S527" s="258"/>
      <c r="T527" s="25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0" t="s">
        <v>168</v>
      </c>
      <c r="AU527" s="260" t="s">
        <v>88</v>
      </c>
      <c r="AV527" s="14" t="s">
        <v>88</v>
      </c>
      <c r="AW527" s="14" t="s">
        <v>35</v>
      </c>
      <c r="AX527" s="14" t="s">
        <v>79</v>
      </c>
      <c r="AY527" s="260" t="s">
        <v>160</v>
      </c>
    </row>
    <row r="528" s="15" customFormat="1">
      <c r="A528" s="15"/>
      <c r="B528" s="261"/>
      <c r="C528" s="262"/>
      <c r="D528" s="241" t="s">
        <v>168</v>
      </c>
      <c r="E528" s="263" t="s">
        <v>1</v>
      </c>
      <c r="F528" s="264" t="s">
        <v>173</v>
      </c>
      <c r="G528" s="262"/>
      <c r="H528" s="265">
        <v>22.001999999999999</v>
      </c>
      <c r="I528" s="266"/>
      <c r="J528" s="262"/>
      <c r="K528" s="262"/>
      <c r="L528" s="267"/>
      <c r="M528" s="268"/>
      <c r="N528" s="269"/>
      <c r="O528" s="269"/>
      <c r="P528" s="269"/>
      <c r="Q528" s="269"/>
      <c r="R528" s="269"/>
      <c r="S528" s="269"/>
      <c r="T528" s="270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1" t="s">
        <v>168</v>
      </c>
      <c r="AU528" s="271" t="s">
        <v>88</v>
      </c>
      <c r="AV528" s="15" t="s">
        <v>167</v>
      </c>
      <c r="AW528" s="15" t="s">
        <v>35</v>
      </c>
      <c r="AX528" s="15" t="s">
        <v>86</v>
      </c>
      <c r="AY528" s="271" t="s">
        <v>160</v>
      </c>
    </row>
    <row r="529" s="2" customFormat="1" ht="16.5" customHeight="1">
      <c r="A529" s="38"/>
      <c r="B529" s="39"/>
      <c r="C529" s="272" t="s">
        <v>635</v>
      </c>
      <c r="D529" s="272" t="s">
        <v>216</v>
      </c>
      <c r="E529" s="273" t="s">
        <v>636</v>
      </c>
      <c r="F529" s="274" t="s">
        <v>637</v>
      </c>
      <c r="G529" s="275" t="s">
        <v>638</v>
      </c>
      <c r="H529" s="276">
        <v>0.021999999999999999</v>
      </c>
      <c r="I529" s="277"/>
      <c r="J529" s="278">
        <f>ROUND(I529*H529,2)</f>
        <v>0</v>
      </c>
      <c r="K529" s="274" t="s">
        <v>166</v>
      </c>
      <c r="L529" s="279"/>
      <c r="M529" s="280" t="s">
        <v>1</v>
      </c>
      <c r="N529" s="281" t="s">
        <v>44</v>
      </c>
      <c r="O529" s="91"/>
      <c r="P529" s="235">
        <f>O529*H529</f>
        <v>0</v>
      </c>
      <c r="Q529" s="235">
        <v>0.001</v>
      </c>
      <c r="R529" s="235">
        <f>Q529*H529</f>
        <v>2.1999999999999999E-05</v>
      </c>
      <c r="S529" s="235">
        <v>0</v>
      </c>
      <c r="T529" s="23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7" t="s">
        <v>278</v>
      </c>
      <c r="AT529" s="237" t="s">
        <v>216</v>
      </c>
      <c r="AU529" s="237" t="s">
        <v>88</v>
      </c>
      <c r="AY529" s="17" t="s">
        <v>160</v>
      </c>
      <c r="BE529" s="238">
        <f>IF(N529="základní",J529,0)</f>
        <v>0</v>
      </c>
      <c r="BF529" s="238">
        <f>IF(N529="snížená",J529,0)</f>
        <v>0</v>
      </c>
      <c r="BG529" s="238">
        <f>IF(N529="zákl. přenesená",J529,0)</f>
        <v>0</v>
      </c>
      <c r="BH529" s="238">
        <f>IF(N529="sníž. přenesená",J529,0)</f>
        <v>0</v>
      </c>
      <c r="BI529" s="238">
        <f>IF(N529="nulová",J529,0)</f>
        <v>0</v>
      </c>
      <c r="BJ529" s="17" t="s">
        <v>86</v>
      </c>
      <c r="BK529" s="238">
        <f>ROUND(I529*H529,2)</f>
        <v>0</v>
      </c>
      <c r="BL529" s="17" t="s">
        <v>230</v>
      </c>
      <c r="BM529" s="237" t="s">
        <v>639</v>
      </c>
    </row>
    <row r="530" s="14" customFormat="1">
      <c r="A530" s="14"/>
      <c r="B530" s="250"/>
      <c r="C530" s="251"/>
      <c r="D530" s="241" t="s">
        <v>168</v>
      </c>
      <c r="E530" s="252" t="s">
        <v>1</v>
      </c>
      <c r="F530" s="253" t="s">
        <v>640</v>
      </c>
      <c r="G530" s="251"/>
      <c r="H530" s="254">
        <v>0.021999999999999999</v>
      </c>
      <c r="I530" s="255"/>
      <c r="J530" s="251"/>
      <c r="K530" s="251"/>
      <c r="L530" s="256"/>
      <c r="M530" s="257"/>
      <c r="N530" s="258"/>
      <c r="O530" s="258"/>
      <c r="P530" s="258"/>
      <c r="Q530" s="258"/>
      <c r="R530" s="258"/>
      <c r="S530" s="258"/>
      <c r="T530" s="25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0" t="s">
        <v>168</v>
      </c>
      <c r="AU530" s="260" t="s">
        <v>88</v>
      </c>
      <c r="AV530" s="14" t="s">
        <v>88</v>
      </c>
      <c r="AW530" s="14" t="s">
        <v>35</v>
      </c>
      <c r="AX530" s="14" t="s">
        <v>79</v>
      </c>
      <c r="AY530" s="260" t="s">
        <v>160</v>
      </c>
    </row>
    <row r="531" s="15" customFormat="1">
      <c r="A531" s="15"/>
      <c r="B531" s="261"/>
      <c r="C531" s="262"/>
      <c r="D531" s="241" t="s">
        <v>168</v>
      </c>
      <c r="E531" s="263" t="s">
        <v>1</v>
      </c>
      <c r="F531" s="264" t="s">
        <v>173</v>
      </c>
      <c r="G531" s="262"/>
      <c r="H531" s="265">
        <v>0.021999999999999999</v>
      </c>
      <c r="I531" s="266"/>
      <c r="J531" s="262"/>
      <c r="K531" s="262"/>
      <c r="L531" s="267"/>
      <c r="M531" s="268"/>
      <c r="N531" s="269"/>
      <c r="O531" s="269"/>
      <c r="P531" s="269"/>
      <c r="Q531" s="269"/>
      <c r="R531" s="269"/>
      <c r="S531" s="269"/>
      <c r="T531" s="270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1" t="s">
        <v>168</v>
      </c>
      <c r="AU531" s="271" t="s">
        <v>88</v>
      </c>
      <c r="AV531" s="15" t="s">
        <v>167</v>
      </c>
      <c r="AW531" s="15" t="s">
        <v>35</v>
      </c>
      <c r="AX531" s="15" t="s">
        <v>86</v>
      </c>
      <c r="AY531" s="271" t="s">
        <v>160</v>
      </c>
    </row>
    <row r="532" s="2" customFormat="1" ht="33" customHeight="1">
      <c r="A532" s="38"/>
      <c r="B532" s="39"/>
      <c r="C532" s="226" t="s">
        <v>416</v>
      </c>
      <c r="D532" s="226" t="s">
        <v>162</v>
      </c>
      <c r="E532" s="227" t="s">
        <v>641</v>
      </c>
      <c r="F532" s="228" t="s">
        <v>642</v>
      </c>
      <c r="G532" s="229" t="s">
        <v>242</v>
      </c>
      <c r="H532" s="230">
        <v>26.536999999999999</v>
      </c>
      <c r="I532" s="231"/>
      <c r="J532" s="232">
        <f>ROUND(I532*H532,2)</f>
        <v>0</v>
      </c>
      <c r="K532" s="228" t="s">
        <v>166</v>
      </c>
      <c r="L532" s="44"/>
      <c r="M532" s="233" t="s">
        <v>1</v>
      </c>
      <c r="N532" s="234" t="s">
        <v>44</v>
      </c>
      <c r="O532" s="91"/>
      <c r="P532" s="235">
        <f>O532*H532</f>
        <v>0</v>
      </c>
      <c r="Q532" s="235">
        <v>0</v>
      </c>
      <c r="R532" s="235">
        <f>Q532*H532</f>
        <v>0</v>
      </c>
      <c r="S532" s="235">
        <v>0</v>
      </c>
      <c r="T532" s="23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37" t="s">
        <v>230</v>
      </c>
      <c r="AT532" s="237" t="s">
        <v>162</v>
      </c>
      <c r="AU532" s="237" t="s">
        <v>88</v>
      </c>
      <c r="AY532" s="17" t="s">
        <v>160</v>
      </c>
      <c r="BE532" s="238">
        <f>IF(N532="základní",J532,0)</f>
        <v>0</v>
      </c>
      <c r="BF532" s="238">
        <f>IF(N532="snížená",J532,0)</f>
        <v>0</v>
      </c>
      <c r="BG532" s="238">
        <f>IF(N532="zákl. přenesená",J532,0)</f>
        <v>0</v>
      </c>
      <c r="BH532" s="238">
        <f>IF(N532="sníž. přenesená",J532,0)</f>
        <v>0</v>
      </c>
      <c r="BI532" s="238">
        <f>IF(N532="nulová",J532,0)</f>
        <v>0</v>
      </c>
      <c r="BJ532" s="17" t="s">
        <v>86</v>
      </c>
      <c r="BK532" s="238">
        <f>ROUND(I532*H532,2)</f>
        <v>0</v>
      </c>
      <c r="BL532" s="17" t="s">
        <v>230</v>
      </c>
      <c r="BM532" s="237" t="s">
        <v>643</v>
      </c>
    </row>
    <row r="533" s="13" customFormat="1">
      <c r="A533" s="13"/>
      <c r="B533" s="239"/>
      <c r="C533" s="240"/>
      <c r="D533" s="241" t="s">
        <v>168</v>
      </c>
      <c r="E533" s="242" t="s">
        <v>1</v>
      </c>
      <c r="F533" s="243" t="s">
        <v>644</v>
      </c>
      <c r="G533" s="240"/>
      <c r="H533" s="242" t="s">
        <v>1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168</v>
      </c>
      <c r="AU533" s="249" t="s">
        <v>88</v>
      </c>
      <c r="AV533" s="13" t="s">
        <v>86</v>
      </c>
      <c r="AW533" s="13" t="s">
        <v>35</v>
      </c>
      <c r="AX533" s="13" t="s">
        <v>79</v>
      </c>
      <c r="AY533" s="249" t="s">
        <v>160</v>
      </c>
    </row>
    <row r="534" s="14" customFormat="1">
      <c r="A534" s="14"/>
      <c r="B534" s="250"/>
      <c r="C534" s="251"/>
      <c r="D534" s="241" t="s">
        <v>168</v>
      </c>
      <c r="E534" s="252" t="s">
        <v>1</v>
      </c>
      <c r="F534" s="253" t="s">
        <v>645</v>
      </c>
      <c r="G534" s="251"/>
      <c r="H534" s="254">
        <v>2.448</v>
      </c>
      <c r="I534" s="255"/>
      <c r="J534" s="251"/>
      <c r="K534" s="251"/>
      <c r="L534" s="256"/>
      <c r="M534" s="257"/>
      <c r="N534" s="258"/>
      <c r="O534" s="258"/>
      <c r="P534" s="258"/>
      <c r="Q534" s="258"/>
      <c r="R534" s="258"/>
      <c r="S534" s="258"/>
      <c r="T534" s="25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0" t="s">
        <v>168</v>
      </c>
      <c r="AU534" s="260" t="s">
        <v>88</v>
      </c>
      <c r="AV534" s="14" t="s">
        <v>88</v>
      </c>
      <c r="AW534" s="14" t="s">
        <v>35</v>
      </c>
      <c r="AX534" s="14" t="s">
        <v>79</v>
      </c>
      <c r="AY534" s="260" t="s">
        <v>160</v>
      </c>
    </row>
    <row r="535" s="13" customFormat="1">
      <c r="A535" s="13"/>
      <c r="B535" s="239"/>
      <c r="C535" s="240"/>
      <c r="D535" s="241" t="s">
        <v>168</v>
      </c>
      <c r="E535" s="242" t="s">
        <v>1</v>
      </c>
      <c r="F535" s="243" t="s">
        <v>646</v>
      </c>
      <c r="G535" s="240"/>
      <c r="H535" s="242" t="s">
        <v>1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9" t="s">
        <v>168</v>
      </c>
      <c r="AU535" s="249" t="s">
        <v>88</v>
      </c>
      <c r="AV535" s="13" t="s">
        <v>86</v>
      </c>
      <c r="AW535" s="13" t="s">
        <v>35</v>
      </c>
      <c r="AX535" s="13" t="s">
        <v>79</v>
      </c>
      <c r="AY535" s="249" t="s">
        <v>160</v>
      </c>
    </row>
    <row r="536" s="14" customFormat="1">
      <c r="A536" s="14"/>
      <c r="B536" s="250"/>
      <c r="C536" s="251"/>
      <c r="D536" s="241" t="s">
        <v>168</v>
      </c>
      <c r="E536" s="252" t="s">
        <v>1</v>
      </c>
      <c r="F536" s="253" t="s">
        <v>647</v>
      </c>
      <c r="G536" s="251"/>
      <c r="H536" s="254">
        <v>1.7869999999999999</v>
      </c>
      <c r="I536" s="255"/>
      <c r="J536" s="251"/>
      <c r="K536" s="251"/>
      <c r="L536" s="256"/>
      <c r="M536" s="257"/>
      <c r="N536" s="258"/>
      <c r="O536" s="258"/>
      <c r="P536" s="258"/>
      <c r="Q536" s="258"/>
      <c r="R536" s="258"/>
      <c r="S536" s="258"/>
      <c r="T536" s="25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0" t="s">
        <v>168</v>
      </c>
      <c r="AU536" s="260" t="s">
        <v>88</v>
      </c>
      <c r="AV536" s="14" t="s">
        <v>88</v>
      </c>
      <c r="AW536" s="14" t="s">
        <v>35</v>
      </c>
      <c r="AX536" s="14" t="s">
        <v>79</v>
      </c>
      <c r="AY536" s="260" t="s">
        <v>160</v>
      </c>
    </row>
    <row r="537" s="13" customFormat="1">
      <c r="A537" s="13"/>
      <c r="B537" s="239"/>
      <c r="C537" s="240"/>
      <c r="D537" s="241" t="s">
        <v>168</v>
      </c>
      <c r="E537" s="242" t="s">
        <v>1</v>
      </c>
      <c r="F537" s="243" t="s">
        <v>251</v>
      </c>
      <c r="G537" s="240"/>
      <c r="H537" s="242" t="s">
        <v>1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9" t="s">
        <v>168</v>
      </c>
      <c r="AU537" s="249" t="s">
        <v>88</v>
      </c>
      <c r="AV537" s="13" t="s">
        <v>86</v>
      </c>
      <c r="AW537" s="13" t="s">
        <v>35</v>
      </c>
      <c r="AX537" s="13" t="s">
        <v>79</v>
      </c>
      <c r="AY537" s="249" t="s">
        <v>160</v>
      </c>
    </row>
    <row r="538" s="14" customFormat="1">
      <c r="A538" s="14"/>
      <c r="B538" s="250"/>
      <c r="C538" s="251"/>
      <c r="D538" s="241" t="s">
        <v>168</v>
      </c>
      <c r="E538" s="252" t="s">
        <v>1</v>
      </c>
      <c r="F538" s="253" t="s">
        <v>648</v>
      </c>
      <c r="G538" s="251"/>
      <c r="H538" s="254">
        <v>21.405999999999999</v>
      </c>
      <c r="I538" s="255"/>
      <c r="J538" s="251"/>
      <c r="K538" s="251"/>
      <c r="L538" s="256"/>
      <c r="M538" s="257"/>
      <c r="N538" s="258"/>
      <c r="O538" s="258"/>
      <c r="P538" s="258"/>
      <c r="Q538" s="258"/>
      <c r="R538" s="258"/>
      <c r="S538" s="258"/>
      <c r="T538" s="25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0" t="s">
        <v>168</v>
      </c>
      <c r="AU538" s="260" t="s">
        <v>88</v>
      </c>
      <c r="AV538" s="14" t="s">
        <v>88</v>
      </c>
      <c r="AW538" s="14" t="s">
        <v>35</v>
      </c>
      <c r="AX538" s="14" t="s">
        <v>79</v>
      </c>
      <c r="AY538" s="260" t="s">
        <v>160</v>
      </c>
    </row>
    <row r="539" s="14" customFormat="1">
      <c r="A539" s="14"/>
      <c r="B539" s="250"/>
      <c r="C539" s="251"/>
      <c r="D539" s="241" t="s">
        <v>168</v>
      </c>
      <c r="E539" s="252" t="s">
        <v>1</v>
      </c>
      <c r="F539" s="253" t="s">
        <v>649</v>
      </c>
      <c r="G539" s="251"/>
      <c r="H539" s="254">
        <v>0.89600000000000002</v>
      </c>
      <c r="I539" s="255"/>
      <c r="J539" s="251"/>
      <c r="K539" s="251"/>
      <c r="L539" s="256"/>
      <c r="M539" s="257"/>
      <c r="N539" s="258"/>
      <c r="O539" s="258"/>
      <c r="P539" s="258"/>
      <c r="Q539" s="258"/>
      <c r="R539" s="258"/>
      <c r="S539" s="258"/>
      <c r="T539" s="25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0" t="s">
        <v>168</v>
      </c>
      <c r="AU539" s="260" t="s">
        <v>88</v>
      </c>
      <c r="AV539" s="14" t="s">
        <v>88</v>
      </c>
      <c r="AW539" s="14" t="s">
        <v>35</v>
      </c>
      <c r="AX539" s="14" t="s">
        <v>79</v>
      </c>
      <c r="AY539" s="260" t="s">
        <v>160</v>
      </c>
    </row>
    <row r="540" s="15" customFormat="1">
      <c r="A540" s="15"/>
      <c r="B540" s="261"/>
      <c r="C540" s="262"/>
      <c r="D540" s="241" t="s">
        <v>168</v>
      </c>
      <c r="E540" s="263" t="s">
        <v>1</v>
      </c>
      <c r="F540" s="264" t="s">
        <v>173</v>
      </c>
      <c r="G540" s="262"/>
      <c r="H540" s="265">
        <v>26.536999999999999</v>
      </c>
      <c r="I540" s="266"/>
      <c r="J540" s="262"/>
      <c r="K540" s="262"/>
      <c r="L540" s="267"/>
      <c r="M540" s="268"/>
      <c r="N540" s="269"/>
      <c r="O540" s="269"/>
      <c r="P540" s="269"/>
      <c r="Q540" s="269"/>
      <c r="R540" s="269"/>
      <c r="S540" s="269"/>
      <c r="T540" s="270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71" t="s">
        <v>168</v>
      </c>
      <c r="AU540" s="271" t="s">
        <v>88</v>
      </c>
      <c r="AV540" s="15" t="s">
        <v>167</v>
      </c>
      <c r="AW540" s="15" t="s">
        <v>35</v>
      </c>
      <c r="AX540" s="15" t="s">
        <v>86</v>
      </c>
      <c r="AY540" s="271" t="s">
        <v>160</v>
      </c>
    </row>
    <row r="541" s="2" customFormat="1" ht="16.5" customHeight="1">
      <c r="A541" s="38"/>
      <c r="B541" s="39"/>
      <c r="C541" s="272" t="s">
        <v>650</v>
      </c>
      <c r="D541" s="272" t="s">
        <v>216</v>
      </c>
      <c r="E541" s="273" t="s">
        <v>636</v>
      </c>
      <c r="F541" s="274" t="s">
        <v>637</v>
      </c>
      <c r="G541" s="275" t="s">
        <v>638</v>
      </c>
      <c r="H541" s="276">
        <v>0.0089999999999999993</v>
      </c>
      <c r="I541" s="277"/>
      <c r="J541" s="278">
        <f>ROUND(I541*H541,2)</f>
        <v>0</v>
      </c>
      <c r="K541" s="274" t="s">
        <v>166</v>
      </c>
      <c r="L541" s="279"/>
      <c r="M541" s="280" t="s">
        <v>1</v>
      </c>
      <c r="N541" s="281" t="s">
        <v>44</v>
      </c>
      <c r="O541" s="91"/>
      <c r="P541" s="235">
        <f>O541*H541</f>
        <v>0</v>
      </c>
      <c r="Q541" s="235">
        <v>0.001</v>
      </c>
      <c r="R541" s="235">
        <f>Q541*H541</f>
        <v>9.0000000000000002E-06</v>
      </c>
      <c r="S541" s="235">
        <v>0</v>
      </c>
      <c r="T541" s="236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37" t="s">
        <v>278</v>
      </c>
      <c r="AT541" s="237" t="s">
        <v>216</v>
      </c>
      <c r="AU541" s="237" t="s">
        <v>88</v>
      </c>
      <c r="AY541" s="17" t="s">
        <v>160</v>
      </c>
      <c r="BE541" s="238">
        <f>IF(N541="základní",J541,0)</f>
        <v>0</v>
      </c>
      <c r="BF541" s="238">
        <f>IF(N541="snížená",J541,0)</f>
        <v>0</v>
      </c>
      <c r="BG541" s="238">
        <f>IF(N541="zákl. přenesená",J541,0)</f>
        <v>0</v>
      </c>
      <c r="BH541" s="238">
        <f>IF(N541="sníž. přenesená",J541,0)</f>
        <v>0</v>
      </c>
      <c r="BI541" s="238">
        <f>IF(N541="nulová",J541,0)</f>
        <v>0</v>
      </c>
      <c r="BJ541" s="17" t="s">
        <v>86</v>
      </c>
      <c r="BK541" s="238">
        <f>ROUND(I541*H541,2)</f>
        <v>0</v>
      </c>
      <c r="BL541" s="17" t="s">
        <v>230</v>
      </c>
      <c r="BM541" s="237" t="s">
        <v>651</v>
      </c>
    </row>
    <row r="542" s="14" customFormat="1">
      <c r="A542" s="14"/>
      <c r="B542" s="250"/>
      <c r="C542" s="251"/>
      <c r="D542" s="241" t="s">
        <v>168</v>
      </c>
      <c r="E542" s="252" t="s">
        <v>1</v>
      </c>
      <c r="F542" s="253" t="s">
        <v>652</v>
      </c>
      <c r="G542" s="251"/>
      <c r="H542" s="254">
        <v>0.0089999999999999993</v>
      </c>
      <c r="I542" s="255"/>
      <c r="J542" s="251"/>
      <c r="K542" s="251"/>
      <c r="L542" s="256"/>
      <c r="M542" s="257"/>
      <c r="N542" s="258"/>
      <c r="O542" s="258"/>
      <c r="P542" s="258"/>
      <c r="Q542" s="258"/>
      <c r="R542" s="258"/>
      <c r="S542" s="258"/>
      <c r="T542" s="25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0" t="s">
        <v>168</v>
      </c>
      <c r="AU542" s="260" t="s">
        <v>88</v>
      </c>
      <c r="AV542" s="14" t="s">
        <v>88</v>
      </c>
      <c r="AW542" s="14" t="s">
        <v>35</v>
      </c>
      <c r="AX542" s="14" t="s">
        <v>79</v>
      </c>
      <c r="AY542" s="260" t="s">
        <v>160</v>
      </c>
    </row>
    <row r="543" s="15" customFormat="1">
      <c r="A543" s="15"/>
      <c r="B543" s="261"/>
      <c r="C543" s="262"/>
      <c r="D543" s="241" t="s">
        <v>168</v>
      </c>
      <c r="E543" s="263" t="s">
        <v>1</v>
      </c>
      <c r="F543" s="264" t="s">
        <v>173</v>
      </c>
      <c r="G543" s="262"/>
      <c r="H543" s="265">
        <v>0.0089999999999999993</v>
      </c>
      <c r="I543" s="266"/>
      <c r="J543" s="262"/>
      <c r="K543" s="262"/>
      <c r="L543" s="267"/>
      <c r="M543" s="268"/>
      <c r="N543" s="269"/>
      <c r="O543" s="269"/>
      <c r="P543" s="269"/>
      <c r="Q543" s="269"/>
      <c r="R543" s="269"/>
      <c r="S543" s="269"/>
      <c r="T543" s="270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1" t="s">
        <v>168</v>
      </c>
      <c r="AU543" s="271" t="s">
        <v>88</v>
      </c>
      <c r="AV543" s="15" t="s">
        <v>167</v>
      </c>
      <c r="AW543" s="15" t="s">
        <v>35</v>
      </c>
      <c r="AX543" s="15" t="s">
        <v>86</v>
      </c>
      <c r="AY543" s="271" t="s">
        <v>160</v>
      </c>
    </row>
    <row r="544" s="2" customFormat="1" ht="24.15" customHeight="1">
      <c r="A544" s="38"/>
      <c r="B544" s="39"/>
      <c r="C544" s="226" t="s">
        <v>420</v>
      </c>
      <c r="D544" s="226" t="s">
        <v>162</v>
      </c>
      <c r="E544" s="227" t="s">
        <v>653</v>
      </c>
      <c r="F544" s="228" t="s">
        <v>654</v>
      </c>
      <c r="G544" s="229" t="s">
        <v>242</v>
      </c>
      <c r="H544" s="230">
        <v>22.001999999999999</v>
      </c>
      <c r="I544" s="231"/>
      <c r="J544" s="232">
        <f>ROUND(I544*H544,2)</f>
        <v>0</v>
      </c>
      <c r="K544" s="228" t="s">
        <v>166</v>
      </c>
      <c r="L544" s="44"/>
      <c r="M544" s="233" t="s">
        <v>1</v>
      </c>
      <c r="N544" s="234" t="s">
        <v>44</v>
      </c>
      <c r="O544" s="91"/>
      <c r="P544" s="235">
        <f>O544*H544</f>
        <v>0</v>
      </c>
      <c r="Q544" s="235">
        <v>0.00039825</v>
      </c>
      <c r="R544" s="235">
        <f>Q544*H544</f>
        <v>0.008762296499999999</v>
      </c>
      <c r="S544" s="235">
        <v>0</v>
      </c>
      <c r="T544" s="23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37" t="s">
        <v>230</v>
      </c>
      <c r="AT544" s="237" t="s">
        <v>162</v>
      </c>
      <c r="AU544" s="237" t="s">
        <v>88</v>
      </c>
      <c r="AY544" s="17" t="s">
        <v>160</v>
      </c>
      <c r="BE544" s="238">
        <f>IF(N544="základní",J544,0)</f>
        <v>0</v>
      </c>
      <c r="BF544" s="238">
        <f>IF(N544="snížená",J544,0)</f>
        <v>0</v>
      </c>
      <c r="BG544" s="238">
        <f>IF(N544="zákl. přenesená",J544,0)</f>
        <v>0</v>
      </c>
      <c r="BH544" s="238">
        <f>IF(N544="sníž. přenesená",J544,0)</f>
        <v>0</v>
      </c>
      <c r="BI544" s="238">
        <f>IF(N544="nulová",J544,0)</f>
        <v>0</v>
      </c>
      <c r="BJ544" s="17" t="s">
        <v>86</v>
      </c>
      <c r="BK544" s="238">
        <f>ROUND(I544*H544,2)</f>
        <v>0</v>
      </c>
      <c r="BL544" s="17" t="s">
        <v>230</v>
      </c>
      <c r="BM544" s="237" t="s">
        <v>655</v>
      </c>
    </row>
    <row r="545" s="13" customFormat="1">
      <c r="A545" s="13"/>
      <c r="B545" s="239"/>
      <c r="C545" s="240"/>
      <c r="D545" s="241" t="s">
        <v>168</v>
      </c>
      <c r="E545" s="242" t="s">
        <v>1</v>
      </c>
      <c r="F545" s="243" t="s">
        <v>631</v>
      </c>
      <c r="G545" s="240"/>
      <c r="H545" s="242" t="s">
        <v>1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168</v>
      </c>
      <c r="AU545" s="249" t="s">
        <v>88</v>
      </c>
      <c r="AV545" s="13" t="s">
        <v>86</v>
      </c>
      <c r="AW545" s="13" t="s">
        <v>35</v>
      </c>
      <c r="AX545" s="13" t="s">
        <v>79</v>
      </c>
      <c r="AY545" s="249" t="s">
        <v>160</v>
      </c>
    </row>
    <row r="546" s="14" customFormat="1">
      <c r="A546" s="14"/>
      <c r="B546" s="250"/>
      <c r="C546" s="251"/>
      <c r="D546" s="241" t="s">
        <v>168</v>
      </c>
      <c r="E546" s="252" t="s">
        <v>1</v>
      </c>
      <c r="F546" s="253" t="s">
        <v>632</v>
      </c>
      <c r="G546" s="251"/>
      <c r="H546" s="254">
        <v>18.163</v>
      </c>
      <c r="I546" s="255"/>
      <c r="J546" s="251"/>
      <c r="K546" s="251"/>
      <c r="L546" s="256"/>
      <c r="M546" s="257"/>
      <c r="N546" s="258"/>
      <c r="O546" s="258"/>
      <c r="P546" s="258"/>
      <c r="Q546" s="258"/>
      <c r="R546" s="258"/>
      <c r="S546" s="258"/>
      <c r="T546" s="25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0" t="s">
        <v>168</v>
      </c>
      <c r="AU546" s="260" t="s">
        <v>88</v>
      </c>
      <c r="AV546" s="14" t="s">
        <v>88</v>
      </c>
      <c r="AW546" s="14" t="s">
        <v>35</v>
      </c>
      <c r="AX546" s="14" t="s">
        <v>79</v>
      </c>
      <c r="AY546" s="260" t="s">
        <v>160</v>
      </c>
    </row>
    <row r="547" s="13" customFormat="1">
      <c r="A547" s="13"/>
      <c r="B547" s="239"/>
      <c r="C547" s="240"/>
      <c r="D547" s="241" t="s">
        <v>168</v>
      </c>
      <c r="E547" s="242" t="s">
        <v>1</v>
      </c>
      <c r="F547" s="243" t="s">
        <v>633</v>
      </c>
      <c r="G547" s="240"/>
      <c r="H547" s="242" t="s">
        <v>1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168</v>
      </c>
      <c r="AU547" s="249" t="s">
        <v>88</v>
      </c>
      <c r="AV547" s="13" t="s">
        <v>86</v>
      </c>
      <c r="AW547" s="13" t="s">
        <v>35</v>
      </c>
      <c r="AX547" s="13" t="s">
        <v>79</v>
      </c>
      <c r="AY547" s="249" t="s">
        <v>160</v>
      </c>
    </row>
    <row r="548" s="14" customFormat="1">
      <c r="A548" s="14"/>
      <c r="B548" s="250"/>
      <c r="C548" s="251"/>
      <c r="D548" s="241" t="s">
        <v>168</v>
      </c>
      <c r="E548" s="252" t="s">
        <v>1</v>
      </c>
      <c r="F548" s="253" t="s">
        <v>634</v>
      </c>
      <c r="G548" s="251"/>
      <c r="H548" s="254">
        <v>3.839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0" t="s">
        <v>168</v>
      </c>
      <c r="AU548" s="260" t="s">
        <v>88</v>
      </c>
      <c r="AV548" s="14" t="s">
        <v>88</v>
      </c>
      <c r="AW548" s="14" t="s">
        <v>35</v>
      </c>
      <c r="AX548" s="14" t="s">
        <v>79</v>
      </c>
      <c r="AY548" s="260" t="s">
        <v>160</v>
      </c>
    </row>
    <row r="549" s="15" customFormat="1">
      <c r="A549" s="15"/>
      <c r="B549" s="261"/>
      <c r="C549" s="262"/>
      <c r="D549" s="241" t="s">
        <v>168</v>
      </c>
      <c r="E549" s="263" t="s">
        <v>1</v>
      </c>
      <c r="F549" s="264" t="s">
        <v>173</v>
      </c>
      <c r="G549" s="262"/>
      <c r="H549" s="265">
        <v>22.001999999999999</v>
      </c>
      <c r="I549" s="266"/>
      <c r="J549" s="262"/>
      <c r="K549" s="262"/>
      <c r="L549" s="267"/>
      <c r="M549" s="268"/>
      <c r="N549" s="269"/>
      <c r="O549" s="269"/>
      <c r="P549" s="269"/>
      <c r="Q549" s="269"/>
      <c r="R549" s="269"/>
      <c r="S549" s="269"/>
      <c r="T549" s="270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1" t="s">
        <v>168</v>
      </c>
      <c r="AU549" s="271" t="s">
        <v>88</v>
      </c>
      <c r="AV549" s="15" t="s">
        <v>167</v>
      </c>
      <c r="AW549" s="15" t="s">
        <v>35</v>
      </c>
      <c r="AX549" s="15" t="s">
        <v>86</v>
      </c>
      <c r="AY549" s="271" t="s">
        <v>160</v>
      </c>
    </row>
    <row r="550" s="2" customFormat="1" ht="44.25" customHeight="1">
      <c r="A550" s="38"/>
      <c r="B550" s="39"/>
      <c r="C550" s="272" t="s">
        <v>656</v>
      </c>
      <c r="D550" s="272" t="s">
        <v>216</v>
      </c>
      <c r="E550" s="273" t="s">
        <v>657</v>
      </c>
      <c r="F550" s="274" t="s">
        <v>658</v>
      </c>
      <c r="G550" s="275" t="s">
        <v>242</v>
      </c>
      <c r="H550" s="276">
        <v>25.302</v>
      </c>
      <c r="I550" s="277"/>
      <c r="J550" s="278">
        <f>ROUND(I550*H550,2)</f>
        <v>0</v>
      </c>
      <c r="K550" s="274" t="s">
        <v>166</v>
      </c>
      <c r="L550" s="279"/>
      <c r="M550" s="280" t="s">
        <v>1</v>
      </c>
      <c r="N550" s="281" t="s">
        <v>44</v>
      </c>
      <c r="O550" s="91"/>
      <c r="P550" s="235">
        <f>O550*H550</f>
        <v>0</v>
      </c>
      <c r="Q550" s="235">
        <v>0.0054000000000000003</v>
      </c>
      <c r="R550" s="235">
        <f>Q550*H550</f>
        <v>0.1366308</v>
      </c>
      <c r="S550" s="235">
        <v>0</v>
      </c>
      <c r="T550" s="236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37" t="s">
        <v>278</v>
      </c>
      <c r="AT550" s="237" t="s">
        <v>216</v>
      </c>
      <c r="AU550" s="237" t="s">
        <v>88</v>
      </c>
      <c r="AY550" s="17" t="s">
        <v>160</v>
      </c>
      <c r="BE550" s="238">
        <f>IF(N550="základní",J550,0)</f>
        <v>0</v>
      </c>
      <c r="BF550" s="238">
        <f>IF(N550="snížená",J550,0)</f>
        <v>0</v>
      </c>
      <c r="BG550" s="238">
        <f>IF(N550="zákl. přenesená",J550,0)</f>
        <v>0</v>
      </c>
      <c r="BH550" s="238">
        <f>IF(N550="sníž. přenesená",J550,0)</f>
        <v>0</v>
      </c>
      <c r="BI550" s="238">
        <f>IF(N550="nulová",J550,0)</f>
        <v>0</v>
      </c>
      <c r="BJ550" s="17" t="s">
        <v>86</v>
      </c>
      <c r="BK550" s="238">
        <f>ROUND(I550*H550,2)</f>
        <v>0</v>
      </c>
      <c r="BL550" s="17" t="s">
        <v>230</v>
      </c>
      <c r="BM550" s="237" t="s">
        <v>659</v>
      </c>
    </row>
    <row r="551" s="14" customFormat="1">
      <c r="A551" s="14"/>
      <c r="B551" s="250"/>
      <c r="C551" s="251"/>
      <c r="D551" s="241" t="s">
        <v>168</v>
      </c>
      <c r="E551" s="252" t="s">
        <v>1</v>
      </c>
      <c r="F551" s="253" t="s">
        <v>660</v>
      </c>
      <c r="G551" s="251"/>
      <c r="H551" s="254">
        <v>25.302</v>
      </c>
      <c r="I551" s="255"/>
      <c r="J551" s="251"/>
      <c r="K551" s="251"/>
      <c r="L551" s="256"/>
      <c r="M551" s="257"/>
      <c r="N551" s="258"/>
      <c r="O551" s="258"/>
      <c r="P551" s="258"/>
      <c r="Q551" s="258"/>
      <c r="R551" s="258"/>
      <c r="S551" s="258"/>
      <c r="T551" s="25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0" t="s">
        <v>168</v>
      </c>
      <c r="AU551" s="260" t="s">
        <v>88</v>
      </c>
      <c r="AV551" s="14" t="s">
        <v>88</v>
      </c>
      <c r="AW551" s="14" t="s">
        <v>35</v>
      </c>
      <c r="AX551" s="14" t="s">
        <v>79</v>
      </c>
      <c r="AY551" s="260" t="s">
        <v>160</v>
      </c>
    </row>
    <row r="552" s="15" customFormat="1">
      <c r="A552" s="15"/>
      <c r="B552" s="261"/>
      <c r="C552" s="262"/>
      <c r="D552" s="241" t="s">
        <v>168</v>
      </c>
      <c r="E552" s="263" t="s">
        <v>1</v>
      </c>
      <c r="F552" s="264" t="s">
        <v>173</v>
      </c>
      <c r="G552" s="262"/>
      <c r="H552" s="265">
        <v>25.302</v>
      </c>
      <c r="I552" s="266"/>
      <c r="J552" s="262"/>
      <c r="K552" s="262"/>
      <c r="L552" s="267"/>
      <c r="M552" s="268"/>
      <c r="N552" s="269"/>
      <c r="O552" s="269"/>
      <c r="P552" s="269"/>
      <c r="Q552" s="269"/>
      <c r="R552" s="269"/>
      <c r="S552" s="269"/>
      <c r="T552" s="27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71" t="s">
        <v>168</v>
      </c>
      <c r="AU552" s="271" t="s">
        <v>88</v>
      </c>
      <c r="AV552" s="15" t="s">
        <v>167</v>
      </c>
      <c r="AW552" s="15" t="s">
        <v>35</v>
      </c>
      <c r="AX552" s="15" t="s">
        <v>86</v>
      </c>
      <c r="AY552" s="271" t="s">
        <v>160</v>
      </c>
    </row>
    <row r="553" s="2" customFormat="1" ht="24.15" customHeight="1">
      <c r="A553" s="38"/>
      <c r="B553" s="39"/>
      <c r="C553" s="226" t="s">
        <v>432</v>
      </c>
      <c r="D553" s="226" t="s">
        <v>162</v>
      </c>
      <c r="E553" s="227" t="s">
        <v>661</v>
      </c>
      <c r="F553" s="228" t="s">
        <v>662</v>
      </c>
      <c r="G553" s="229" t="s">
        <v>242</v>
      </c>
      <c r="H553" s="230">
        <v>26.536999999999999</v>
      </c>
      <c r="I553" s="231"/>
      <c r="J553" s="232">
        <f>ROUND(I553*H553,2)</f>
        <v>0</v>
      </c>
      <c r="K553" s="228" t="s">
        <v>166</v>
      </c>
      <c r="L553" s="44"/>
      <c r="M553" s="233" t="s">
        <v>1</v>
      </c>
      <c r="N553" s="234" t="s">
        <v>44</v>
      </c>
      <c r="O553" s="91"/>
      <c r="P553" s="235">
        <f>O553*H553</f>
        <v>0</v>
      </c>
      <c r="Q553" s="235">
        <v>0.00039825</v>
      </c>
      <c r="R553" s="235">
        <f>Q553*H553</f>
        <v>0.010568360250000001</v>
      </c>
      <c r="S553" s="235">
        <v>0</v>
      </c>
      <c r="T553" s="23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37" t="s">
        <v>230</v>
      </c>
      <c r="AT553" s="237" t="s">
        <v>162</v>
      </c>
      <c r="AU553" s="237" t="s">
        <v>88</v>
      </c>
      <c r="AY553" s="17" t="s">
        <v>160</v>
      </c>
      <c r="BE553" s="238">
        <f>IF(N553="základní",J553,0)</f>
        <v>0</v>
      </c>
      <c r="BF553" s="238">
        <f>IF(N553="snížená",J553,0)</f>
        <v>0</v>
      </c>
      <c r="BG553" s="238">
        <f>IF(N553="zákl. přenesená",J553,0)</f>
        <v>0</v>
      </c>
      <c r="BH553" s="238">
        <f>IF(N553="sníž. přenesená",J553,0)</f>
        <v>0</v>
      </c>
      <c r="BI553" s="238">
        <f>IF(N553="nulová",J553,0)</f>
        <v>0</v>
      </c>
      <c r="BJ553" s="17" t="s">
        <v>86</v>
      </c>
      <c r="BK553" s="238">
        <f>ROUND(I553*H553,2)</f>
        <v>0</v>
      </c>
      <c r="BL553" s="17" t="s">
        <v>230</v>
      </c>
      <c r="BM553" s="237" t="s">
        <v>663</v>
      </c>
    </row>
    <row r="554" s="13" customFormat="1">
      <c r="A554" s="13"/>
      <c r="B554" s="239"/>
      <c r="C554" s="240"/>
      <c r="D554" s="241" t="s">
        <v>168</v>
      </c>
      <c r="E554" s="242" t="s">
        <v>1</v>
      </c>
      <c r="F554" s="243" t="s">
        <v>644</v>
      </c>
      <c r="G554" s="240"/>
      <c r="H554" s="242" t="s">
        <v>1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168</v>
      </c>
      <c r="AU554" s="249" t="s">
        <v>88</v>
      </c>
      <c r="AV554" s="13" t="s">
        <v>86</v>
      </c>
      <c r="AW554" s="13" t="s">
        <v>35</v>
      </c>
      <c r="AX554" s="13" t="s">
        <v>79</v>
      </c>
      <c r="AY554" s="249" t="s">
        <v>160</v>
      </c>
    </row>
    <row r="555" s="14" customFormat="1">
      <c r="A555" s="14"/>
      <c r="B555" s="250"/>
      <c r="C555" s="251"/>
      <c r="D555" s="241" t="s">
        <v>168</v>
      </c>
      <c r="E555" s="252" t="s">
        <v>1</v>
      </c>
      <c r="F555" s="253" t="s">
        <v>645</v>
      </c>
      <c r="G555" s="251"/>
      <c r="H555" s="254">
        <v>2.448</v>
      </c>
      <c r="I555" s="255"/>
      <c r="J555" s="251"/>
      <c r="K555" s="251"/>
      <c r="L555" s="256"/>
      <c r="M555" s="257"/>
      <c r="N555" s="258"/>
      <c r="O555" s="258"/>
      <c r="P555" s="258"/>
      <c r="Q555" s="258"/>
      <c r="R555" s="258"/>
      <c r="S555" s="258"/>
      <c r="T555" s="25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0" t="s">
        <v>168</v>
      </c>
      <c r="AU555" s="260" t="s">
        <v>88</v>
      </c>
      <c r="AV555" s="14" t="s">
        <v>88</v>
      </c>
      <c r="AW555" s="14" t="s">
        <v>35</v>
      </c>
      <c r="AX555" s="14" t="s">
        <v>79</v>
      </c>
      <c r="AY555" s="260" t="s">
        <v>160</v>
      </c>
    </row>
    <row r="556" s="13" customFormat="1">
      <c r="A556" s="13"/>
      <c r="B556" s="239"/>
      <c r="C556" s="240"/>
      <c r="D556" s="241" t="s">
        <v>168</v>
      </c>
      <c r="E556" s="242" t="s">
        <v>1</v>
      </c>
      <c r="F556" s="243" t="s">
        <v>646</v>
      </c>
      <c r="G556" s="240"/>
      <c r="H556" s="242" t="s">
        <v>1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9" t="s">
        <v>168</v>
      </c>
      <c r="AU556" s="249" t="s">
        <v>88</v>
      </c>
      <c r="AV556" s="13" t="s">
        <v>86</v>
      </c>
      <c r="AW556" s="13" t="s">
        <v>35</v>
      </c>
      <c r="AX556" s="13" t="s">
        <v>79</v>
      </c>
      <c r="AY556" s="249" t="s">
        <v>160</v>
      </c>
    </row>
    <row r="557" s="14" customFormat="1">
      <c r="A557" s="14"/>
      <c r="B557" s="250"/>
      <c r="C557" s="251"/>
      <c r="D557" s="241" t="s">
        <v>168</v>
      </c>
      <c r="E557" s="252" t="s">
        <v>1</v>
      </c>
      <c r="F557" s="253" t="s">
        <v>647</v>
      </c>
      <c r="G557" s="251"/>
      <c r="H557" s="254">
        <v>1.7869999999999999</v>
      </c>
      <c r="I557" s="255"/>
      <c r="J557" s="251"/>
      <c r="K557" s="251"/>
      <c r="L557" s="256"/>
      <c r="M557" s="257"/>
      <c r="N557" s="258"/>
      <c r="O557" s="258"/>
      <c r="P557" s="258"/>
      <c r="Q557" s="258"/>
      <c r="R557" s="258"/>
      <c r="S557" s="258"/>
      <c r="T557" s="25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0" t="s">
        <v>168</v>
      </c>
      <c r="AU557" s="260" t="s">
        <v>88</v>
      </c>
      <c r="AV557" s="14" t="s">
        <v>88</v>
      </c>
      <c r="AW557" s="14" t="s">
        <v>35</v>
      </c>
      <c r="AX557" s="14" t="s">
        <v>79</v>
      </c>
      <c r="AY557" s="260" t="s">
        <v>160</v>
      </c>
    </row>
    <row r="558" s="13" customFormat="1">
      <c r="A558" s="13"/>
      <c r="B558" s="239"/>
      <c r="C558" s="240"/>
      <c r="D558" s="241" t="s">
        <v>168</v>
      </c>
      <c r="E558" s="242" t="s">
        <v>1</v>
      </c>
      <c r="F558" s="243" t="s">
        <v>251</v>
      </c>
      <c r="G558" s="240"/>
      <c r="H558" s="242" t="s">
        <v>1</v>
      </c>
      <c r="I558" s="244"/>
      <c r="J558" s="240"/>
      <c r="K558" s="240"/>
      <c r="L558" s="245"/>
      <c r="M558" s="246"/>
      <c r="N558" s="247"/>
      <c r="O558" s="247"/>
      <c r="P558" s="247"/>
      <c r="Q558" s="247"/>
      <c r="R558" s="247"/>
      <c r="S558" s="247"/>
      <c r="T558" s="24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9" t="s">
        <v>168</v>
      </c>
      <c r="AU558" s="249" t="s">
        <v>88</v>
      </c>
      <c r="AV558" s="13" t="s">
        <v>86</v>
      </c>
      <c r="AW558" s="13" t="s">
        <v>35</v>
      </c>
      <c r="AX558" s="13" t="s">
        <v>79</v>
      </c>
      <c r="AY558" s="249" t="s">
        <v>160</v>
      </c>
    </row>
    <row r="559" s="14" customFormat="1">
      <c r="A559" s="14"/>
      <c r="B559" s="250"/>
      <c r="C559" s="251"/>
      <c r="D559" s="241" t="s">
        <v>168</v>
      </c>
      <c r="E559" s="252" t="s">
        <v>1</v>
      </c>
      <c r="F559" s="253" t="s">
        <v>648</v>
      </c>
      <c r="G559" s="251"/>
      <c r="H559" s="254">
        <v>21.405999999999999</v>
      </c>
      <c r="I559" s="255"/>
      <c r="J559" s="251"/>
      <c r="K559" s="251"/>
      <c r="L559" s="256"/>
      <c r="M559" s="257"/>
      <c r="N559" s="258"/>
      <c r="O559" s="258"/>
      <c r="P559" s="258"/>
      <c r="Q559" s="258"/>
      <c r="R559" s="258"/>
      <c r="S559" s="258"/>
      <c r="T559" s="25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0" t="s">
        <v>168</v>
      </c>
      <c r="AU559" s="260" t="s">
        <v>88</v>
      </c>
      <c r="AV559" s="14" t="s">
        <v>88</v>
      </c>
      <c r="AW559" s="14" t="s">
        <v>35</v>
      </c>
      <c r="AX559" s="14" t="s">
        <v>79</v>
      </c>
      <c r="AY559" s="260" t="s">
        <v>160</v>
      </c>
    </row>
    <row r="560" s="13" customFormat="1">
      <c r="A560" s="13"/>
      <c r="B560" s="239"/>
      <c r="C560" s="240"/>
      <c r="D560" s="241" t="s">
        <v>168</v>
      </c>
      <c r="E560" s="242" t="s">
        <v>1</v>
      </c>
      <c r="F560" s="243" t="s">
        <v>664</v>
      </c>
      <c r="G560" s="240"/>
      <c r="H560" s="242" t="s">
        <v>1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168</v>
      </c>
      <c r="AU560" s="249" t="s">
        <v>88</v>
      </c>
      <c r="AV560" s="13" t="s">
        <v>86</v>
      </c>
      <c r="AW560" s="13" t="s">
        <v>35</v>
      </c>
      <c r="AX560" s="13" t="s">
        <v>79</v>
      </c>
      <c r="AY560" s="249" t="s">
        <v>160</v>
      </c>
    </row>
    <row r="561" s="14" customFormat="1">
      <c r="A561" s="14"/>
      <c r="B561" s="250"/>
      <c r="C561" s="251"/>
      <c r="D561" s="241" t="s">
        <v>168</v>
      </c>
      <c r="E561" s="252" t="s">
        <v>1</v>
      </c>
      <c r="F561" s="253" t="s">
        <v>649</v>
      </c>
      <c r="G561" s="251"/>
      <c r="H561" s="254">
        <v>0.89600000000000002</v>
      </c>
      <c r="I561" s="255"/>
      <c r="J561" s="251"/>
      <c r="K561" s="251"/>
      <c r="L561" s="256"/>
      <c r="M561" s="257"/>
      <c r="N561" s="258"/>
      <c r="O561" s="258"/>
      <c r="P561" s="258"/>
      <c r="Q561" s="258"/>
      <c r="R561" s="258"/>
      <c r="S561" s="258"/>
      <c r="T561" s="25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0" t="s">
        <v>168</v>
      </c>
      <c r="AU561" s="260" t="s">
        <v>88</v>
      </c>
      <c r="AV561" s="14" t="s">
        <v>88</v>
      </c>
      <c r="AW561" s="14" t="s">
        <v>35</v>
      </c>
      <c r="AX561" s="14" t="s">
        <v>79</v>
      </c>
      <c r="AY561" s="260" t="s">
        <v>160</v>
      </c>
    </row>
    <row r="562" s="15" customFormat="1">
      <c r="A562" s="15"/>
      <c r="B562" s="261"/>
      <c r="C562" s="262"/>
      <c r="D562" s="241" t="s">
        <v>168</v>
      </c>
      <c r="E562" s="263" t="s">
        <v>1</v>
      </c>
      <c r="F562" s="264" t="s">
        <v>173</v>
      </c>
      <c r="G562" s="262"/>
      <c r="H562" s="265">
        <v>26.536999999999999</v>
      </c>
      <c r="I562" s="266"/>
      <c r="J562" s="262"/>
      <c r="K562" s="262"/>
      <c r="L562" s="267"/>
      <c r="M562" s="268"/>
      <c r="N562" s="269"/>
      <c r="O562" s="269"/>
      <c r="P562" s="269"/>
      <c r="Q562" s="269"/>
      <c r="R562" s="269"/>
      <c r="S562" s="269"/>
      <c r="T562" s="270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1" t="s">
        <v>168</v>
      </c>
      <c r="AU562" s="271" t="s">
        <v>88</v>
      </c>
      <c r="AV562" s="15" t="s">
        <v>167</v>
      </c>
      <c r="AW562" s="15" t="s">
        <v>35</v>
      </c>
      <c r="AX562" s="15" t="s">
        <v>86</v>
      </c>
      <c r="AY562" s="271" t="s">
        <v>160</v>
      </c>
    </row>
    <row r="563" s="2" customFormat="1" ht="44.25" customHeight="1">
      <c r="A563" s="38"/>
      <c r="B563" s="39"/>
      <c r="C563" s="272" t="s">
        <v>665</v>
      </c>
      <c r="D563" s="272" t="s">
        <v>216</v>
      </c>
      <c r="E563" s="273" t="s">
        <v>657</v>
      </c>
      <c r="F563" s="274" t="s">
        <v>658</v>
      </c>
      <c r="G563" s="275" t="s">
        <v>242</v>
      </c>
      <c r="H563" s="276">
        <v>31.844000000000001</v>
      </c>
      <c r="I563" s="277"/>
      <c r="J563" s="278">
        <f>ROUND(I563*H563,2)</f>
        <v>0</v>
      </c>
      <c r="K563" s="274" t="s">
        <v>166</v>
      </c>
      <c r="L563" s="279"/>
      <c r="M563" s="280" t="s">
        <v>1</v>
      </c>
      <c r="N563" s="281" t="s">
        <v>44</v>
      </c>
      <c r="O563" s="91"/>
      <c r="P563" s="235">
        <f>O563*H563</f>
        <v>0</v>
      </c>
      <c r="Q563" s="235">
        <v>0.0054000000000000003</v>
      </c>
      <c r="R563" s="235">
        <f>Q563*H563</f>
        <v>0.17195760000000002</v>
      </c>
      <c r="S563" s="235">
        <v>0</v>
      </c>
      <c r="T563" s="23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37" t="s">
        <v>278</v>
      </c>
      <c r="AT563" s="237" t="s">
        <v>216</v>
      </c>
      <c r="AU563" s="237" t="s">
        <v>88</v>
      </c>
      <c r="AY563" s="17" t="s">
        <v>160</v>
      </c>
      <c r="BE563" s="238">
        <f>IF(N563="základní",J563,0)</f>
        <v>0</v>
      </c>
      <c r="BF563" s="238">
        <f>IF(N563="snížená",J563,0)</f>
        <v>0</v>
      </c>
      <c r="BG563" s="238">
        <f>IF(N563="zákl. přenesená",J563,0)</f>
        <v>0</v>
      </c>
      <c r="BH563" s="238">
        <f>IF(N563="sníž. přenesená",J563,0)</f>
        <v>0</v>
      </c>
      <c r="BI563" s="238">
        <f>IF(N563="nulová",J563,0)</f>
        <v>0</v>
      </c>
      <c r="BJ563" s="17" t="s">
        <v>86</v>
      </c>
      <c r="BK563" s="238">
        <f>ROUND(I563*H563,2)</f>
        <v>0</v>
      </c>
      <c r="BL563" s="17" t="s">
        <v>230</v>
      </c>
      <c r="BM563" s="237" t="s">
        <v>666</v>
      </c>
    </row>
    <row r="564" s="14" customFormat="1">
      <c r="A564" s="14"/>
      <c r="B564" s="250"/>
      <c r="C564" s="251"/>
      <c r="D564" s="241" t="s">
        <v>168</v>
      </c>
      <c r="E564" s="252" t="s">
        <v>1</v>
      </c>
      <c r="F564" s="253" t="s">
        <v>667</v>
      </c>
      <c r="G564" s="251"/>
      <c r="H564" s="254">
        <v>31.844000000000001</v>
      </c>
      <c r="I564" s="255"/>
      <c r="J564" s="251"/>
      <c r="K564" s="251"/>
      <c r="L564" s="256"/>
      <c r="M564" s="257"/>
      <c r="N564" s="258"/>
      <c r="O564" s="258"/>
      <c r="P564" s="258"/>
      <c r="Q564" s="258"/>
      <c r="R564" s="258"/>
      <c r="S564" s="258"/>
      <c r="T564" s="25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0" t="s">
        <v>168</v>
      </c>
      <c r="AU564" s="260" t="s">
        <v>88</v>
      </c>
      <c r="AV564" s="14" t="s">
        <v>88</v>
      </c>
      <c r="AW564" s="14" t="s">
        <v>35</v>
      </c>
      <c r="AX564" s="14" t="s">
        <v>79</v>
      </c>
      <c r="AY564" s="260" t="s">
        <v>160</v>
      </c>
    </row>
    <row r="565" s="15" customFormat="1">
      <c r="A565" s="15"/>
      <c r="B565" s="261"/>
      <c r="C565" s="262"/>
      <c r="D565" s="241" t="s">
        <v>168</v>
      </c>
      <c r="E565" s="263" t="s">
        <v>1</v>
      </c>
      <c r="F565" s="264" t="s">
        <v>173</v>
      </c>
      <c r="G565" s="262"/>
      <c r="H565" s="265">
        <v>31.844000000000001</v>
      </c>
      <c r="I565" s="266"/>
      <c r="J565" s="262"/>
      <c r="K565" s="262"/>
      <c r="L565" s="267"/>
      <c r="M565" s="268"/>
      <c r="N565" s="269"/>
      <c r="O565" s="269"/>
      <c r="P565" s="269"/>
      <c r="Q565" s="269"/>
      <c r="R565" s="269"/>
      <c r="S565" s="269"/>
      <c r="T565" s="270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1" t="s">
        <v>168</v>
      </c>
      <c r="AU565" s="271" t="s">
        <v>88</v>
      </c>
      <c r="AV565" s="15" t="s">
        <v>167</v>
      </c>
      <c r="AW565" s="15" t="s">
        <v>35</v>
      </c>
      <c r="AX565" s="15" t="s">
        <v>86</v>
      </c>
      <c r="AY565" s="271" t="s">
        <v>160</v>
      </c>
    </row>
    <row r="566" s="2" customFormat="1" ht="24.15" customHeight="1">
      <c r="A566" s="38"/>
      <c r="B566" s="39"/>
      <c r="C566" s="226" t="s">
        <v>436</v>
      </c>
      <c r="D566" s="226" t="s">
        <v>162</v>
      </c>
      <c r="E566" s="227" t="s">
        <v>668</v>
      </c>
      <c r="F566" s="228" t="s">
        <v>669</v>
      </c>
      <c r="G566" s="229" t="s">
        <v>242</v>
      </c>
      <c r="H566" s="230">
        <v>13.810000000000001</v>
      </c>
      <c r="I566" s="231"/>
      <c r="J566" s="232">
        <f>ROUND(I566*H566,2)</f>
        <v>0</v>
      </c>
      <c r="K566" s="228" t="s">
        <v>166</v>
      </c>
      <c r="L566" s="44"/>
      <c r="M566" s="233" t="s">
        <v>1</v>
      </c>
      <c r="N566" s="234" t="s">
        <v>44</v>
      </c>
      <c r="O566" s="91"/>
      <c r="P566" s="235">
        <f>O566*H566</f>
        <v>0</v>
      </c>
      <c r="Q566" s="235">
        <v>4.0000000000000003E-05</v>
      </c>
      <c r="R566" s="235">
        <f>Q566*H566</f>
        <v>0.00055240000000000009</v>
      </c>
      <c r="S566" s="235">
        <v>0</v>
      </c>
      <c r="T566" s="23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37" t="s">
        <v>230</v>
      </c>
      <c r="AT566" s="237" t="s">
        <v>162</v>
      </c>
      <c r="AU566" s="237" t="s">
        <v>88</v>
      </c>
      <c r="AY566" s="17" t="s">
        <v>160</v>
      </c>
      <c r="BE566" s="238">
        <f>IF(N566="základní",J566,0)</f>
        <v>0</v>
      </c>
      <c r="BF566" s="238">
        <f>IF(N566="snížená",J566,0)</f>
        <v>0</v>
      </c>
      <c r="BG566" s="238">
        <f>IF(N566="zákl. přenesená",J566,0)</f>
        <v>0</v>
      </c>
      <c r="BH566" s="238">
        <f>IF(N566="sníž. přenesená",J566,0)</f>
        <v>0</v>
      </c>
      <c r="BI566" s="238">
        <f>IF(N566="nulová",J566,0)</f>
        <v>0</v>
      </c>
      <c r="BJ566" s="17" t="s">
        <v>86</v>
      </c>
      <c r="BK566" s="238">
        <f>ROUND(I566*H566,2)</f>
        <v>0</v>
      </c>
      <c r="BL566" s="17" t="s">
        <v>230</v>
      </c>
      <c r="BM566" s="237" t="s">
        <v>670</v>
      </c>
    </row>
    <row r="567" s="13" customFormat="1">
      <c r="A567" s="13"/>
      <c r="B567" s="239"/>
      <c r="C567" s="240"/>
      <c r="D567" s="241" t="s">
        <v>168</v>
      </c>
      <c r="E567" s="242" t="s">
        <v>1</v>
      </c>
      <c r="F567" s="243" t="s">
        <v>251</v>
      </c>
      <c r="G567" s="240"/>
      <c r="H567" s="242" t="s">
        <v>1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168</v>
      </c>
      <c r="AU567" s="249" t="s">
        <v>88</v>
      </c>
      <c r="AV567" s="13" t="s">
        <v>86</v>
      </c>
      <c r="AW567" s="13" t="s">
        <v>35</v>
      </c>
      <c r="AX567" s="13" t="s">
        <v>79</v>
      </c>
      <c r="AY567" s="249" t="s">
        <v>160</v>
      </c>
    </row>
    <row r="568" s="14" customFormat="1">
      <c r="A568" s="14"/>
      <c r="B568" s="250"/>
      <c r="C568" s="251"/>
      <c r="D568" s="241" t="s">
        <v>168</v>
      </c>
      <c r="E568" s="252" t="s">
        <v>1</v>
      </c>
      <c r="F568" s="253" t="s">
        <v>671</v>
      </c>
      <c r="G568" s="251"/>
      <c r="H568" s="254">
        <v>13.810000000000001</v>
      </c>
      <c r="I568" s="255"/>
      <c r="J568" s="251"/>
      <c r="K568" s="251"/>
      <c r="L568" s="256"/>
      <c r="M568" s="257"/>
      <c r="N568" s="258"/>
      <c r="O568" s="258"/>
      <c r="P568" s="258"/>
      <c r="Q568" s="258"/>
      <c r="R568" s="258"/>
      <c r="S568" s="258"/>
      <c r="T568" s="25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60" t="s">
        <v>168</v>
      </c>
      <c r="AU568" s="260" t="s">
        <v>88</v>
      </c>
      <c r="AV568" s="14" t="s">
        <v>88</v>
      </c>
      <c r="AW568" s="14" t="s">
        <v>35</v>
      </c>
      <c r="AX568" s="14" t="s">
        <v>79</v>
      </c>
      <c r="AY568" s="260" t="s">
        <v>160</v>
      </c>
    </row>
    <row r="569" s="15" customFormat="1">
      <c r="A569" s="15"/>
      <c r="B569" s="261"/>
      <c r="C569" s="262"/>
      <c r="D569" s="241" t="s">
        <v>168</v>
      </c>
      <c r="E569" s="263" t="s">
        <v>1</v>
      </c>
      <c r="F569" s="264" t="s">
        <v>173</v>
      </c>
      <c r="G569" s="262"/>
      <c r="H569" s="265">
        <v>13.810000000000001</v>
      </c>
      <c r="I569" s="266"/>
      <c r="J569" s="262"/>
      <c r="K569" s="262"/>
      <c r="L569" s="267"/>
      <c r="M569" s="268"/>
      <c r="N569" s="269"/>
      <c r="O569" s="269"/>
      <c r="P569" s="269"/>
      <c r="Q569" s="269"/>
      <c r="R569" s="269"/>
      <c r="S569" s="269"/>
      <c r="T569" s="270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71" t="s">
        <v>168</v>
      </c>
      <c r="AU569" s="271" t="s">
        <v>88</v>
      </c>
      <c r="AV569" s="15" t="s">
        <v>167</v>
      </c>
      <c r="AW569" s="15" t="s">
        <v>35</v>
      </c>
      <c r="AX569" s="15" t="s">
        <v>86</v>
      </c>
      <c r="AY569" s="271" t="s">
        <v>160</v>
      </c>
    </row>
    <row r="570" s="2" customFormat="1" ht="24.15" customHeight="1">
      <c r="A570" s="38"/>
      <c r="B570" s="39"/>
      <c r="C570" s="272" t="s">
        <v>672</v>
      </c>
      <c r="D570" s="272" t="s">
        <v>216</v>
      </c>
      <c r="E570" s="273" t="s">
        <v>673</v>
      </c>
      <c r="F570" s="274" t="s">
        <v>674</v>
      </c>
      <c r="G570" s="275" t="s">
        <v>242</v>
      </c>
      <c r="H570" s="276">
        <v>16.571999999999999</v>
      </c>
      <c r="I570" s="277"/>
      <c r="J570" s="278">
        <f>ROUND(I570*H570,2)</f>
        <v>0</v>
      </c>
      <c r="K570" s="274" t="s">
        <v>166</v>
      </c>
      <c r="L570" s="279"/>
      <c r="M570" s="280" t="s">
        <v>1</v>
      </c>
      <c r="N570" s="281" t="s">
        <v>44</v>
      </c>
      <c r="O570" s="91"/>
      <c r="P570" s="235">
        <f>O570*H570</f>
        <v>0</v>
      </c>
      <c r="Q570" s="235">
        <v>0.00029999999999999997</v>
      </c>
      <c r="R570" s="235">
        <f>Q570*H570</f>
        <v>0.0049715999999999996</v>
      </c>
      <c r="S570" s="235">
        <v>0</v>
      </c>
      <c r="T570" s="23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37" t="s">
        <v>278</v>
      </c>
      <c r="AT570" s="237" t="s">
        <v>216</v>
      </c>
      <c r="AU570" s="237" t="s">
        <v>88</v>
      </c>
      <c r="AY570" s="17" t="s">
        <v>160</v>
      </c>
      <c r="BE570" s="238">
        <f>IF(N570="základní",J570,0)</f>
        <v>0</v>
      </c>
      <c r="BF570" s="238">
        <f>IF(N570="snížená",J570,0)</f>
        <v>0</v>
      </c>
      <c r="BG570" s="238">
        <f>IF(N570="zákl. přenesená",J570,0)</f>
        <v>0</v>
      </c>
      <c r="BH570" s="238">
        <f>IF(N570="sníž. přenesená",J570,0)</f>
        <v>0</v>
      </c>
      <c r="BI570" s="238">
        <f>IF(N570="nulová",J570,0)</f>
        <v>0</v>
      </c>
      <c r="BJ570" s="17" t="s">
        <v>86</v>
      </c>
      <c r="BK570" s="238">
        <f>ROUND(I570*H570,2)</f>
        <v>0</v>
      </c>
      <c r="BL570" s="17" t="s">
        <v>230</v>
      </c>
      <c r="BM570" s="237" t="s">
        <v>675</v>
      </c>
    </row>
    <row r="571" s="14" customFormat="1">
      <c r="A571" s="14"/>
      <c r="B571" s="250"/>
      <c r="C571" s="251"/>
      <c r="D571" s="241" t="s">
        <v>168</v>
      </c>
      <c r="E571" s="252" t="s">
        <v>1</v>
      </c>
      <c r="F571" s="253" t="s">
        <v>676</v>
      </c>
      <c r="G571" s="251"/>
      <c r="H571" s="254">
        <v>16.571999999999999</v>
      </c>
      <c r="I571" s="255"/>
      <c r="J571" s="251"/>
      <c r="K571" s="251"/>
      <c r="L571" s="256"/>
      <c r="M571" s="257"/>
      <c r="N571" s="258"/>
      <c r="O571" s="258"/>
      <c r="P571" s="258"/>
      <c r="Q571" s="258"/>
      <c r="R571" s="258"/>
      <c r="S571" s="258"/>
      <c r="T571" s="25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0" t="s">
        <v>168</v>
      </c>
      <c r="AU571" s="260" t="s">
        <v>88</v>
      </c>
      <c r="AV571" s="14" t="s">
        <v>88</v>
      </c>
      <c r="AW571" s="14" t="s">
        <v>35</v>
      </c>
      <c r="AX571" s="14" t="s">
        <v>79</v>
      </c>
      <c r="AY571" s="260" t="s">
        <v>160</v>
      </c>
    </row>
    <row r="572" s="15" customFormat="1">
      <c r="A572" s="15"/>
      <c r="B572" s="261"/>
      <c r="C572" s="262"/>
      <c r="D572" s="241" t="s">
        <v>168</v>
      </c>
      <c r="E572" s="263" t="s">
        <v>1</v>
      </c>
      <c r="F572" s="264" t="s">
        <v>173</v>
      </c>
      <c r="G572" s="262"/>
      <c r="H572" s="265">
        <v>16.571999999999999</v>
      </c>
      <c r="I572" s="266"/>
      <c r="J572" s="262"/>
      <c r="K572" s="262"/>
      <c r="L572" s="267"/>
      <c r="M572" s="268"/>
      <c r="N572" s="269"/>
      <c r="O572" s="269"/>
      <c r="P572" s="269"/>
      <c r="Q572" s="269"/>
      <c r="R572" s="269"/>
      <c r="S572" s="269"/>
      <c r="T572" s="270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1" t="s">
        <v>168</v>
      </c>
      <c r="AU572" s="271" t="s">
        <v>88</v>
      </c>
      <c r="AV572" s="15" t="s">
        <v>167</v>
      </c>
      <c r="AW572" s="15" t="s">
        <v>35</v>
      </c>
      <c r="AX572" s="15" t="s">
        <v>86</v>
      </c>
      <c r="AY572" s="271" t="s">
        <v>160</v>
      </c>
    </row>
    <row r="573" s="2" customFormat="1" ht="44.25" customHeight="1">
      <c r="A573" s="38"/>
      <c r="B573" s="39"/>
      <c r="C573" s="226" t="s">
        <v>439</v>
      </c>
      <c r="D573" s="226" t="s">
        <v>162</v>
      </c>
      <c r="E573" s="227" t="s">
        <v>677</v>
      </c>
      <c r="F573" s="228" t="s">
        <v>678</v>
      </c>
      <c r="G573" s="229" t="s">
        <v>679</v>
      </c>
      <c r="H573" s="282"/>
      <c r="I573" s="231"/>
      <c r="J573" s="232">
        <f>ROUND(I573*H573,2)</f>
        <v>0</v>
      </c>
      <c r="K573" s="228" t="s">
        <v>166</v>
      </c>
      <c r="L573" s="44"/>
      <c r="M573" s="233" t="s">
        <v>1</v>
      </c>
      <c r="N573" s="234" t="s">
        <v>44</v>
      </c>
      <c r="O573" s="91"/>
      <c r="P573" s="235">
        <f>O573*H573</f>
        <v>0</v>
      </c>
      <c r="Q573" s="235">
        <v>0</v>
      </c>
      <c r="R573" s="235">
        <f>Q573*H573</f>
        <v>0</v>
      </c>
      <c r="S573" s="235">
        <v>0</v>
      </c>
      <c r="T573" s="236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7" t="s">
        <v>230</v>
      </c>
      <c r="AT573" s="237" t="s">
        <v>162</v>
      </c>
      <c r="AU573" s="237" t="s">
        <v>88</v>
      </c>
      <c r="AY573" s="17" t="s">
        <v>160</v>
      </c>
      <c r="BE573" s="238">
        <f>IF(N573="základní",J573,0)</f>
        <v>0</v>
      </c>
      <c r="BF573" s="238">
        <f>IF(N573="snížená",J573,0)</f>
        <v>0</v>
      </c>
      <c r="BG573" s="238">
        <f>IF(N573="zákl. přenesená",J573,0)</f>
        <v>0</v>
      </c>
      <c r="BH573" s="238">
        <f>IF(N573="sníž. přenesená",J573,0)</f>
        <v>0</v>
      </c>
      <c r="BI573" s="238">
        <f>IF(N573="nulová",J573,0)</f>
        <v>0</v>
      </c>
      <c r="BJ573" s="17" t="s">
        <v>86</v>
      </c>
      <c r="BK573" s="238">
        <f>ROUND(I573*H573,2)</f>
        <v>0</v>
      </c>
      <c r="BL573" s="17" t="s">
        <v>230</v>
      </c>
      <c r="BM573" s="237" t="s">
        <v>680</v>
      </c>
    </row>
    <row r="574" s="12" customFormat="1" ht="22.8" customHeight="1">
      <c r="A574" s="12"/>
      <c r="B574" s="210"/>
      <c r="C574" s="211"/>
      <c r="D574" s="212" t="s">
        <v>78</v>
      </c>
      <c r="E574" s="224" t="s">
        <v>681</v>
      </c>
      <c r="F574" s="224" t="s">
        <v>682</v>
      </c>
      <c r="G574" s="211"/>
      <c r="H574" s="211"/>
      <c r="I574" s="214"/>
      <c r="J574" s="225">
        <f>BK574</f>
        <v>0</v>
      </c>
      <c r="K574" s="211"/>
      <c r="L574" s="216"/>
      <c r="M574" s="217"/>
      <c r="N574" s="218"/>
      <c r="O574" s="218"/>
      <c r="P574" s="219">
        <f>SUM(P575:P600)</f>
        <v>0</v>
      </c>
      <c r="Q574" s="218"/>
      <c r="R574" s="219">
        <f>SUM(R575:R600)</f>
        <v>0.06531708</v>
      </c>
      <c r="S574" s="218"/>
      <c r="T574" s="220">
        <f>SUM(T575:T600)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21" t="s">
        <v>88</v>
      </c>
      <c r="AT574" s="222" t="s">
        <v>78</v>
      </c>
      <c r="AU574" s="222" t="s">
        <v>86</v>
      </c>
      <c r="AY574" s="221" t="s">
        <v>160</v>
      </c>
      <c r="BK574" s="223">
        <f>SUM(BK575:BK600)</f>
        <v>0</v>
      </c>
    </row>
    <row r="575" s="2" customFormat="1" ht="37.8" customHeight="1">
      <c r="A575" s="38"/>
      <c r="B575" s="39"/>
      <c r="C575" s="226" t="s">
        <v>683</v>
      </c>
      <c r="D575" s="226" t="s">
        <v>162</v>
      </c>
      <c r="E575" s="227" t="s">
        <v>684</v>
      </c>
      <c r="F575" s="228" t="s">
        <v>685</v>
      </c>
      <c r="G575" s="229" t="s">
        <v>242</v>
      </c>
      <c r="H575" s="230">
        <v>7.7999999999999998</v>
      </c>
      <c r="I575" s="231"/>
      <c r="J575" s="232">
        <f>ROUND(I575*H575,2)</f>
        <v>0</v>
      </c>
      <c r="K575" s="228" t="s">
        <v>166</v>
      </c>
      <c r="L575" s="44"/>
      <c r="M575" s="233" t="s">
        <v>1</v>
      </c>
      <c r="N575" s="234" t="s">
        <v>44</v>
      </c>
      <c r="O575" s="91"/>
      <c r="P575" s="235">
        <f>O575*H575</f>
        <v>0</v>
      </c>
      <c r="Q575" s="235">
        <v>0</v>
      </c>
      <c r="R575" s="235">
        <f>Q575*H575</f>
        <v>0</v>
      </c>
      <c r="S575" s="235">
        <v>0</v>
      </c>
      <c r="T575" s="23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7" t="s">
        <v>230</v>
      </c>
      <c r="AT575" s="237" t="s">
        <v>162</v>
      </c>
      <c r="AU575" s="237" t="s">
        <v>88</v>
      </c>
      <c r="AY575" s="17" t="s">
        <v>160</v>
      </c>
      <c r="BE575" s="238">
        <f>IF(N575="základní",J575,0)</f>
        <v>0</v>
      </c>
      <c r="BF575" s="238">
        <f>IF(N575="snížená",J575,0)</f>
        <v>0</v>
      </c>
      <c r="BG575" s="238">
        <f>IF(N575="zákl. přenesená",J575,0)</f>
        <v>0</v>
      </c>
      <c r="BH575" s="238">
        <f>IF(N575="sníž. přenesená",J575,0)</f>
        <v>0</v>
      </c>
      <c r="BI575" s="238">
        <f>IF(N575="nulová",J575,0)</f>
        <v>0</v>
      </c>
      <c r="BJ575" s="17" t="s">
        <v>86</v>
      </c>
      <c r="BK575" s="238">
        <f>ROUND(I575*H575,2)</f>
        <v>0</v>
      </c>
      <c r="BL575" s="17" t="s">
        <v>230</v>
      </c>
      <c r="BM575" s="237" t="s">
        <v>686</v>
      </c>
    </row>
    <row r="576" s="13" customFormat="1">
      <c r="A576" s="13"/>
      <c r="B576" s="239"/>
      <c r="C576" s="240"/>
      <c r="D576" s="241" t="s">
        <v>168</v>
      </c>
      <c r="E576" s="242" t="s">
        <v>1</v>
      </c>
      <c r="F576" s="243" t="s">
        <v>687</v>
      </c>
      <c r="G576" s="240"/>
      <c r="H576" s="242" t="s">
        <v>1</v>
      </c>
      <c r="I576" s="244"/>
      <c r="J576" s="240"/>
      <c r="K576" s="240"/>
      <c r="L576" s="245"/>
      <c r="M576" s="246"/>
      <c r="N576" s="247"/>
      <c r="O576" s="247"/>
      <c r="P576" s="247"/>
      <c r="Q576" s="247"/>
      <c r="R576" s="247"/>
      <c r="S576" s="247"/>
      <c r="T576" s="24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9" t="s">
        <v>168</v>
      </c>
      <c r="AU576" s="249" t="s">
        <v>88</v>
      </c>
      <c r="AV576" s="13" t="s">
        <v>86</v>
      </c>
      <c r="AW576" s="13" t="s">
        <v>35</v>
      </c>
      <c r="AX576" s="13" t="s">
        <v>79</v>
      </c>
      <c r="AY576" s="249" t="s">
        <v>160</v>
      </c>
    </row>
    <row r="577" s="14" customFormat="1">
      <c r="A577" s="14"/>
      <c r="B577" s="250"/>
      <c r="C577" s="251"/>
      <c r="D577" s="241" t="s">
        <v>168</v>
      </c>
      <c r="E577" s="252" t="s">
        <v>1</v>
      </c>
      <c r="F577" s="253" t="s">
        <v>688</v>
      </c>
      <c r="G577" s="251"/>
      <c r="H577" s="254">
        <v>0.375</v>
      </c>
      <c r="I577" s="255"/>
      <c r="J577" s="251"/>
      <c r="K577" s="251"/>
      <c r="L577" s="256"/>
      <c r="M577" s="257"/>
      <c r="N577" s="258"/>
      <c r="O577" s="258"/>
      <c r="P577" s="258"/>
      <c r="Q577" s="258"/>
      <c r="R577" s="258"/>
      <c r="S577" s="258"/>
      <c r="T577" s="25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0" t="s">
        <v>168</v>
      </c>
      <c r="AU577" s="260" t="s">
        <v>88</v>
      </c>
      <c r="AV577" s="14" t="s">
        <v>88</v>
      </c>
      <c r="AW577" s="14" t="s">
        <v>35</v>
      </c>
      <c r="AX577" s="14" t="s">
        <v>79</v>
      </c>
      <c r="AY577" s="260" t="s">
        <v>160</v>
      </c>
    </row>
    <row r="578" s="13" customFormat="1">
      <c r="A578" s="13"/>
      <c r="B578" s="239"/>
      <c r="C578" s="240"/>
      <c r="D578" s="241" t="s">
        <v>168</v>
      </c>
      <c r="E578" s="242" t="s">
        <v>1</v>
      </c>
      <c r="F578" s="243" t="s">
        <v>689</v>
      </c>
      <c r="G578" s="240"/>
      <c r="H578" s="242" t="s">
        <v>1</v>
      </c>
      <c r="I578" s="244"/>
      <c r="J578" s="240"/>
      <c r="K578" s="240"/>
      <c r="L578" s="245"/>
      <c r="M578" s="246"/>
      <c r="N578" s="247"/>
      <c r="O578" s="247"/>
      <c r="P578" s="247"/>
      <c r="Q578" s="247"/>
      <c r="R578" s="247"/>
      <c r="S578" s="247"/>
      <c r="T578" s="24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9" t="s">
        <v>168</v>
      </c>
      <c r="AU578" s="249" t="s">
        <v>88</v>
      </c>
      <c r="AV578" s="13" t="s">
        <v>86</v>
      </c>
      <c r="AW578" s="13" t="s">
        <v>35</v>
      </c>
      <c r="AX578" s="13" t="s">
        <v>79</v>
      </c>
      <c r="AY578" s="249" t="s">
        <v>160</v>
      </c>
    </row>
    <row r="579" s="14" customFormat="1">
      <c r="A579" s="14"/>
      <c r="B579" s="250"/>
      <c r="C579" s="251"/>
      <c r="D579" s="241" t="s">
        <v>168</v>
      </c>
      <c r="E579" s="252" t="s">
        <v>1</v>
      </c>
      <c r="F579" s="253" t="s">
        <v>690</v>
      </c>
      <c r="G579" s="251"/>
      <c r="H579" s="254">
        <v>4.085</v>
      </c>
      <c r="I579" s="255"/>
      <c r="J579" s="251"/>
      <c r="K579" s="251"/>
      <c r="L579" s="256"/>
      <c r="M579" s="257"/>
      <c r="N579" s="258"/>
      <c r="O579" s="258"/>
      <c r="P579" s="258"/>
      <c r="Q579" s="258"/>
      <c r="R579" s="258"/>
      <c r="S579" s="258"/>
      <c r="T579" s="25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0" t="s">
        <v>168</v>
      </c>
      <c r="AU579" s="260" t="s">
        <v>88</v>
      </c>
      <c r="AV579" s="14" t="s">
        <v>88</v>
      </c>
      <c r="AW579" s="14" t="s">
        <v>35</v>
      </c>
      <c r="AX579" s="14" t="s">
        <v>79</v>
      </c>
      <c r="AY579" s="260" t="s">
        <v>160</v>
      </c>
    </row>
    <row r="580" s="13" customFormat="1">
      <c r="A580" s="13"/>
      <c r="B580" s="239"/>
      <c r="C580" s="240"/>
      <c r="D580" s="241" t="s">
        <v>168</v>
      </c>
      <c r="E580" s="242" t="s">
        <v>1</v>
      </c>
      <c r="F580" s="243" t="s">
        <v>691</v>
      </c>
      <c r="G580" s="240"/>
      <c r="H580" s="242" t="s">
        <v>1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9" t="s">
        <v>168</v>
      </c>
      <c r="AU580" s="249" t="s">
        <v>88</v>
      </c>
      <c r="AV580" s="13" t="s">
        <v>86</v>
      </c>
      <c r="AW580" s="13" t="s">
        <v>35</v>
      </c>
      <c r="AX580" s="13" t="s">
        <v>79</v>
      </c>
      <c r="AY580" s="249" t="s">
        <v>160</v>
      </c>
    </row>
    <row r="581" s="14" customFormat="1">
      <c r="A581" s="14"/>
      <c r="B581" s="250"/>
      <c r="C581" s="251"/>
      <c r="D581" s="241" t="s">
        <v>168</v>
      </c>
      <c r="E581" s="252" t="s">
        <v>1</v>
      </c>
      <c r="F581" s="253" t="s">
        <v>692</v>
      </c>
      <c r="G581" s="251"/>
      <c r="H581" s="254">
        <v>3.3399999999999999</v>
      </c>
      <c r="I581" s="255"/>
      <c r="J581" s="251"/>
      <c r="K581" s="251"/>
      <c r="L581" s="256"/>
      <c r="M581" s="257"/>
      <c r="N581" s="258"/>
      <c r="O581" s="258"/>
      <c r="P581" s="258"/>
      <c r="Q581" s="258"/>
      <c r="R581" s="258"/>
      <c r="S581" s="258"/>
      <c r="T581" s="25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0" t="s">
        <v>168</v>
      </c>
      <c r="AU581" s="260" t="s">
        <v>88</v>
      </c>
      <c r="AV581" s="14" t="s">
        <v>88</v>
      </c>
      <c r="AW581" s="14" t="s">
        <v>35</v>
      </c>
      <c r="AX581" s="14" t="s">
        <v>79</v>
      </c>
      <c r="AY581" s="260" t="s">
        <v>160</v>
      </c>
    </row>
    <row r="582" s="15" customFormat="1">
      <c r="A582" s="15"/>
      <c r="B582" s="261"/>
      <c r="C582" s="262"/>
      <c r="D582" s="241" t="s">
        <v>168</v>
      </c>
      <c r="E582" s="263" t="s">
        <v>1</v>
      </c>
      <c r="F582" s="264" t="s">
        <v>173</v>
      </c>
      <c r="G582" s="262"/>
      <c r="H582" s="265">
        <v>7.7999999999999998</v>
      </c>
      <c r="I582" s="266"/>
      <c r="J582" s="262"/>
      <c r="K582" s="262"/>
      <c r="L582" s="267"/>
      <c r="M582" s="268"/>
      <c r="N582" s="269"/>
      <c r="O582" s="269"/>
      <c r="P582" s="269"/>
      <c r="Q582" s="269"/>
      <c r="R582" s="269"/>
      <c r="S582" s="269"/>
      <c r="T582" s="270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1" t="s">
        <v>168</v>
      </c>
      <c r="AU582" s="271" t="s">
        <v>88</v>
      </c>
      <c r="AV582" s="15" t="s">
        <v>167</v>
      </c>
      <c r="AW582" s="15" t="s">
        <v>35</v>
      </c>
      <c r="AX582" s="15" t="s">
        <v>86</v>
      </c>
      <c r="AY582" s="271" t="s">
        <v>160</v>
      </c>
    </row>
    <row r="583" s="2" customFormat="1" ht="24.15" customHeight="1">
      <c r="A583" s="38"/>
      <c r="B583" s="39"/>
      <c r="C583" s="272" t="s">
        <v>443</v>
      </c>
      <c r="D583" s="272" t="s">
        <v>216</v>
      </c>
      <c r="E583" s="273" t="s">
        <v>693</v>
      </c>
      <c r="F583" s="274" t="s">
        <v>694</v>
      </c>
      <c r="G583" s="275" t="s">
        <v>242</v>
      </c>
      <c r="H583" s="276">
        <v>7.7960000000000003</v>
      </c>
      <c r="I583" s="277"/>
      <c r="J583" s="278">
        <f>ROUND(I583*H583,2)</f>
        <v>0</v>
      </c>
      <c r="K583" s="274" t="s">
        <v>166</v>
      </c>
      <c r="L583" s="279"/>
      <c r="M583" s="280" t="s">
        <v>1</v>
      </c>
      <c r="N583" s="281" t="s">
        <v>44</v>
      </c>
      <c r="O583" s="91"/>
      <c r="P583" s="235">
        <f>O583*H583</f>
        <v>0</v>
      </c>
      <c r="Q583" s="235">
        <v>0.0015</v>
      </c>
      <c r="R583" s="235">
        <f>Q583*H583</f>
        <v>0.011694000000000001</v>
      </c>
      <c r="S583" s="235">
        <v>0</v>
      </c>
      <c r="T583" s="23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7" t="s">
        <v>278</v>
      </c>
      <c r="AT583" s="237" t="s">
        <v>216</v>
      </c>
      <c r="AU583" s="237" t="s">
        <v>88</v>
      </c>
      <c r="AY583" s="17" t="s">
        <v>160</v>
      </c>
      <c r="BE583" s="238">
        <f>IF(N583="základní",J583,0)</f>
        <v>0</v>
      </c>
      <c r="BF583" s="238">
        <f>IF(N583="snížená",J583,0)</f>
        <v>0</v>
      </c>
      <c r="BG583" s="238">
        <f>IF(N583="zákl. přenesená",J583,0)</f>
        <v>0</v>
      </c>
      <c r="BH583" s="238">
        <f>IF(N583="sníž. přenesená",J583,0)</f>
        <v>0</v>
      </c>
      <c r="BI583" s="238">
        <f>IF(N583="nulová",J583,0)</f>
        <v>0</v>
      </c>
      <c r="BJ583" s="17" t="s">
        <v>86</v>
      </c>
      <c r="BK583" s="238">
        <f>ROUND(I583*H583,2)</f>
        <v>0</v>
      </c>
      <c r="BL583" s="17" t="s">
        <v>230</v>
      </c>
      <c r="BM583" s="237" t="s">
        <v>695</v>
      </c>
    </row>
    <row r="584" s="13" customFormat="1">
      <c r="A584" s="13"/>
      <c r="B584" s="239"/>
      <c r="C584" s="240"/>
      <c r="D584" s="241" t="s">
        <v>168</v>
      </c>
      <c r="E584" s="242" t="s">
        <v>1</v>
      </c>
      <c r="F584" s="243" t="s">
        <v>689</v>
      </c>
      <c r="G584" s="240"/>
      <c r="H584" s="242" t="s">
        <v>1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9" t="s">
        <v>168</v>
      </c>
      <c r="AU584" s="249" t="s">
        <v>88</v>
      </c>
      <c r="AV584" s="13" t="s">
        <v>86</v>
      </c>
      <c r="AW584" s="13" t="s">
        <v>35</v>
      </c>
      <c r="AX584" s="13" t="s">
        <v>79</v>
      </c>
      <c r="AY584" s="249" t="s">
        <v>160</v>
      </c>
    </row>
    <row r="585" s="14" customFormat="1">
      <c r="A585" s="14"/>
      <c r="B585" s="250"/>
      <c r="C585" s="251"/>
      <c r="D585" s="241" t="s">
        <v>168</v>
      </c>
      <c r="E585" s="252" t="s">
        <v>1</v>
      </c>
      <c r="F585" s="253" t="s">
        <v>690</v>
      </c>
      <c r="G585" s="251"/>
      <c r="H585" s="254">
        <v>4.085</v>
      </c>
      <c r="I585" s="255"/>
      <c r="J585" s="251"/>
      <c r="K585" s="251"/>
      <c r="L585" s="256"/>
      <c r="M585" s="257"/>
      <c r="N585" s="258"/>
      <c r="O585" s="258"/>
      <c r="P585" s="258"/>
      <c r="Q585" s="258"/>
      <c r="R585" s="258"/>
      <c r="S585" s="258"/>
      <c r="T585" s="25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0" t="s">
        <v>168</v>
      </c>
      <c r="AU585" s="260" t="s">
        <v>88</v>
      </c>
      <c r="AV585" s="14" t="s">
        <v>88</v>
      </c>
      <c r="AW585" s="14" t="s">
        <v>35</v>
      </c>
      <c r="AX585" s="14" t="s">
        <v>79</v>
      </c>
      <c r="AY585" s="260" t="s">
        <v>160</v>
      </c>
    </row>
    <row r="586" s="13" customFormat="1">
      <c r="A586" s="13"/>
      <c r="B586" s="239"/>
      <c r="C586" s="240"/>
      <c r="D586" s="241" t="s">
        <v>168</v>
      </c>
      <c r="E586" s="242" t="s">
        <v>1</v>
      </c>
      <c r="F586" s="243" t="s">
        <v>691</v>
      </c>
      <c r="G586" s="240"/>
      <c r="H586" s="242" t="s">
        <v>1</v>
      </c>
      <c r="I586" s="244"/>
      <c r="J586" s="240"/>
      <c r="K586" s="240"/>
      <c r="L586" s="245"/>
      <c r="M586" s="246"/>
      <c r="N586" s="247"/>
      <c r="O586" s="247"/>
      <c r="P586" s="247"/>
      <c r="Q586" s="247"/>
      <c r="R586" s="247"/>
      <c r="S586" s="247"/>
      <c r="T586" s="24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9" t="s">
        <v>168</v>
      </c>
      <c r="AU586" s="249" t="s">
        <v>88</v>
      </c>
      <c r="AV586" s="13" t="s">
        <v>86</v>
      </c>
      <c r="AW586" s="13" t="s">
        <v>35</v>
      </c>
      <c r="AX586" s="13" t="s">
        <v>79</v>
      </c>
      <c r="AY586" s="249" t="s">
        <v>160</v>
      </c>
    </row>
    <row r="587" s="14" customFormat="1">
      <c r="A587" s="14"/>
      <c r="B587" s="250"/>
      <c r="C587" s="251"/>
      <c r="D587" s="241" t="s">
        <v>168</v>
      </c>
      <c r="E587" s="252" t="s">
        <v>1</v>
      </c>
      <c r="F587" s="253" t="s">
        <v>692</v>
      </c>
      <c r="G587" s="251"/>
      <c r="H587" s="254">
        <v>3.3399999999999999</v>
      </c>
      <c r="I587" s="255"/>
      <c r="J587" s="251"/>
      <c r="K587" s="251"/>
      <c r="L587" s="256"/>
      <c r="M587" s="257"/>
      <c r="N587" s="258"/>
      <c r="O587" s="258"/>
      <c r="P587" s="258"/>
      <c r="Q587" s="258"/>
      <c r="R587" s="258"/>
      <c r="S587" s="258"/>
      <c r="T587" s="25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0" t="s">
        <v>168</v>
      </c>
      <c r="AU587" s="260" t="s">
        <v>88</v>
      </c>
      <c r="AV587" s="14" t="s">
        <v>88</v>
      </c>
      <c r="AW587" s="14" t="s">
        <v>35</v>
      </c>
      <c r="AX587" s="14" t="s">
        <v>79</v>
      </c>
      <c r="AY587" s="260" t="s">
        <v>160</v>
      </c>
    </row>
    <row r="588" s="15" customFormat="1">
      <c r="A588" s="15"/>
      <c r="B588" s="261"/>
      <c r="C588" s="262"/>
      <c r="D588" s="241" t="s">
        <v>168</v>
      </c>
      <c r="E588" s="263" t="s">
        <v>1</v>
      </c>
      <c r="F588" s="264" t="s">
        <v>173</v>
      </c>
      <c r="G588" s="262"/>
      <c r="H588" s="265">
        <v>7.4249999999999998</v>
      </c>
      <c r="I588" s="266"/>
      <c r="J588" s="262"/>
      <c r="K588" s="262"/>
      <c r="L588" s="267"/>
      <c r="M588" s="268"/>
      <c r="N588" s="269"/>
      <c r="O588" s="269"/>
      <c r="P588" s="269"/>
      <c r="Q588" s="269"/>
      <c r="R588" s="269"/>
      <c r="S588" s="269"/>
      <c r="T588" s="270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1" t="s">
        <v>168</v>
      </c>
      <c r="AU588" s="271" t="s">
        <v>88</v>
      </c>
      <c r="AV588" s="15" t="s">
        <v>167</v>
      </c>
      <c r="AW588" s="15" t="s">
        <v>35</v>
      </c>
      <c r="AX588" s="15" t="s">
        <v>79</v>
      </c>
      <c r="AY588" s="271" t="s">
        <v>160</v>
      </c>
    </row>
    <row r="589" s="14" customFormat="1">
      <c r="A589" s="14"/>
      <c r="B589" s="250"/>
      <c r="C589" s="251"/>
      <c r="D589" s="241" t="s">
        <v>168</v>
      </c>
      <c r="E589" s="252" t="s">
        <v>1</v>
      </c>
      <c r="F589" s="253" t="s">
        <v>696</v>
      </c>
      <c r="G589" s="251"/>
      <c r="H589" s="254">
        <v>7.7960000000000003</v>
      </c>
      <c r="I589" s="255"/>
      <c r="J589" s="251"/>
      <c r="K589" s="251"/>
      <c r="L589" s="256"/>
      <c r="M589" s="257"/>
      <c r="N589" s="258"/>
      <c r="O589" s="258"/>
      <c r="P589" s="258"/>
      <c r="Q589" s="258"/>
      <c r="R589" s="258"/>
      <c r="S589" s="258"/>
      <c r="T589" s="25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0" t="s">
        <v>168</v>
      </c>
      <c r="AU589" s="260" t="s">
        <v>88</v>
      </c>
      <c r="AV589" s="14" t="s">
        <v>88</v>
      </c>
      <c r="AW589" s="14" t="s">
        <v>35</v>
      </c>
      <c r="AX589" s="14" t="s">
        <v>79</v>
      </c>
      <c r="AY589" s="260" t="s">
        <v>160</v>
      </c>
    </row>
    <row r="590" s="15" customFormat="1">
      <c r="A590" s="15"/>
      <c r="B590" s="261"/>
      <c r="C590" s="262"/>
      <c r="D590" s="241" t="s">
        <v>168</v>
      </c>
      <c r="E590" s="263" t="s">
        <v>1</v>
      </c>
      <c r="F590" s="264" t="s">
        <v>173</v>
      </c>
      <c r="G590" s="262"/>
      <c r="H590" s="265">
        <v>7.7960000000000003</v>
      </c>
      <c r="I590" s="266"/>
      <c r="J590" s="262"/>
      <c r="K590" s="262"/>
      <c r="L590" s="267"/>
      <c r="M590" s="268"/>
      <c r="N590" s="269"/>
      <c r="O590" s="269"/>
      <c r="P590" s="269"/>
      <c r="Q590" s="269"/>
      <c r="R590" s="269"/>
      <c r="S590" s="269"/>
      <c r="T590" s="270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1" t="s">
        <v>168</v>
      </c>
      <c r="AU590" s="271" t="s">
        <v>88</v>
      </c>
      <c r="AV590" s="15" t="s">
        <v>167</v>
      </c>
      <c r="AW590" s="15" t="s">
        <v>35</v>
      </c>
      <c r="AX590" s="15" t="s">
        <v>86</v>
      </c>
      <c r="AY590" s="271" t="s">
        <v>160</v>
      </c>
    </row>
    <row r="591" s="2" customFormat="1" ht="24.15" customHeight="1">
      <c r="A591" s="38"/>
      <c r="B591" s="39"/>
      <c r="C591" s="272" t="s">
        <v>697</v>
      </c>
      <c r="D591" s="272" t="s">
        <v>216</v>
      </c>
      <c r="E591" s="273" t="s">
        <v>698</v>
      </c>
      <c r="F591" s="274" t="s">
        <v>699</v>
      </c>
      <c r="G591" s="275" t="s">
        <v>242</v>
      </c>
      <c r="H591" s="276">
        <v>0.39400000000000002</v>
      </c>
      <c r="I591" s="277"/>
      <c r="J591" s="278">
        <f>ROUND(I591*H591,2)</f>
        <v>0</v>
      </c>
      <c r="K591" s="274" t="s">
        <v>166</v>
      </c>
      <c r="L591" s="279"/>
      <c r="M591" s="280" t="s">
        <v>1</v>
      </c>
      <c r="N591" s="281" t="s">
        <v>44</v>
      </c>
      <c r="O591" s="91"/>
      <c r="P591" s="235">
        <f>O591*H591</f>
        <v>0</v>
      </c>
      <c r="Q591" s="235">
        <v>0.0020999999999999999</v>
      </c>
      <c r="R591" s="235">
        <f>Q591*H591</f>
        <v>0.00082739999999999995</v>
      </c>
      <c r="S591" s="235">
        <v>0</v>
      </c>
      <c r="T591" s="23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37" t="s">
        <v>278</v>
      </c>
      <c r="AT591" s="237" t="s">
        <v>216</v>
      </c>
      <c r="AU591" s="237" t="s">
        <v>88</v>
      </c>
      <c r="AY591" s="17" t="s">
        <v>160</v>
      </c>
      <c r="BE591" s="238">
        <f>IF(N591="základní",J591,0)</f>
        <v>0</v>
      </c>
      <c r="BF591" s="238">
        <f>IF(N591="snížená",J591,0)</f>
        <v>0</v>
      </c>
      <c r="BG591" s="238">
        <f>IF(N591="zákl. přenesená",J591,0)</f>
        <v>0</v>
      </c>
      <c r="BH591" s="238">
        <f>IF(N591="sníž. přenesená",J591,0)</f>
        <v>0</v>
      </c>
      <c r="BI591" s="238">
        <f>IF(N591="nulová",J591,0)</f>
        <v>0</v>
      </c>
      <c r="BJ591" s="17" t="s">
        <v>86</v>
      </c>
      <c r="BK591" s="238">
        <f>ROUND(I591*H591,2)</f>
        <v>0</v>
      </c>
      <c r="BL591" s="17" t="s">
        <v>230</v>
      </c>
      <c r="BM591" s="237" t="s">
        <v>700</v>
      </c>
    </row>
    <row r="592" s="2" customFormat="1" ht="37.8" customHeight="1">
      <c r="A592" s="38"/>
      <c r="B592" s="39"/>
      <c r="C592" s="226" t="s">
        <v>448</v>
      </c>
      <c r="D592" s="226" t="s">
        <v>162</v>
      </c>
      <c r="E592" s="227" t="s">
        <v>701</v>
      </c>
      <c r="F592" s="228" t="s">
        <v>702</v>
      </c>
      <c r="G592" s="229" t="s">
        <v>242</v>
      </c>
      <c r="H592" s="230">
        <v>30.809999999999999</v>
      </c>
      <c r="I592" s="231"/>
      <c r="J592" s="232">
        <f>ROUND(I592*H592,2)</f>
        <v>0</v>
      </c>
      <c r="K592" s="228" t="s">
        <v>166</v>
      </c>
      <c r="L592" s="44"/>
      <c r="M592" s="233" t="s">
        <v>1</v>
      </c>
      <c r="N592" s="234" t="s">
        <v>44</v>
      </c>
      <c r="O592" s="91"/>
      <c r="P592" s="235">
        <f>O592*H592</f>
        <v>0</v>
      </c>
      <c r="Q592" s="235">
        <v>0</v>
      </c>
      <c r="R592" s="235">
        <f>Q592*H592</f>
        <v>0</v>
      </c>
      <c r="S592" s="235">
        <v>0</v>
      </c>
      <c r="T592" s="23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37" t="s">
        <v>230</v>
      </c>
      <c r="AT592" s="237" t="s">
        <v>162</v>
      </c>
      <c r="AU592" s="237" t="s">
        <v>88</v>
      </c>
      <c r="AY592" s="17" t="s">
        <v>160</v>
      </c>
      <c r="BE592" s="238">
        <f>IF(N592="základní",J592,0)</f>
        <v>0</v>
      </c>
      <c r="BF592" s="238">
        <f>IF(N592="snížená",J592,0)</f>
        <v>0</v>
      </c>
      <c r="BG592" s="238">
        <f>IF(N592="zákl. přenesená",J592,0)</f>
        <v>0</v>
      </c>
      <c r="BH592" s="238">
        <f>IF(N592="sníž. přenesená",J592,0)</f>
        <v>0</v>
      </c>
      <c r="BI592" s="238">
        <f>IF(N592="nulová",J592,0)</f>
        <v>0</v>
      </c>
      <c r="BJ592" s="17" t="s">
        <v>86</v>
      </c>
      <c r="BK592" s="238">
        <f>ROUND(I592*H592,2)</f>
        <v>0</v>
      </c>
      <c r="BL592" s="17" t="s">
        <v>230</v>
      </c>
      <c r="BM592" s="237" t="s">
        <v>703</v>
      </c>
    </row>
    <row r="593" s="13" customFormat="1">
      <c r="A593" s="13"/>
      <c r="B593" s="239"/>
      <c r="C593" s="240"/>
      <c r="D593" s="241" t="s">
        <v>168</v>
      </c>
      <c r="E593" s="242" t="s">
        <v>1</v>
      </c>
      <c r="F593" s="243" t="s">
        <v>704</v>
      </c>
      <c r="G593" s="240"/>
      <c r="H593" s="242" t="s">
        <v>1</v>
      </c>
      <c r="I593" s="244"/>
      <c r="J593" s="240"/>
      <c r="K593" s="240"/>
      <c r="L593" s="245"/>
      <c r="M593" s="246"/>
      <c r="N593" s="247"/>
      <c r="O593" s="247"/>
      <c r="P593" s="247"/>
      <c r="Q593" s="247"/>
      <c r="R593" s="247"/>
      <c r="S593" s="247"/>
      <c r="T593" s="24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9" t="s">
        <v>168</v>
      </c>
      <c r="AU593" s="249" t="s">
        <v>88</v>
      </c>
      <c r="AV593" s="13" t="s">
        <v>86</v>
      </c>
      <c r="AW593" s="13" t="s">
        <v>35</v>
      </c>
      <c r="AX593" s="13" t="s">
        <v>79</v>
      </c>
      <c r="AY593" s="249" t="s">
        <v>160</v>
      </c>
    </row>
    <row r="594" s="13" customFormat="1">
      <c r="A594" s="13"/>
      <c r="B594" s="239"/>
      <c r="C594" s="240"/>
      <c r="D594" s="241" t="s">
        <v>168</v>
      </c>
      <c r="E594" s="242" t="s">
        <v>1</v>
      </c>
      <c r="F594" s="243" t="s">
        <v>705</v>
      </c>
      <c r="G594" s="240"/>
      <c r="H594" s="242" t="s">
        <v>1</v>
      </c>
      <c r="I594" s="244"/>
      <c r="J594" s="240"/>
      <c r="K594" s="240"/>
      <c r="L594" s="245"/>
      <c r="M594" s="246"/>
      <c r="N594" s="247"/>
      <c r="O594" s="247"/>
      <c r="P594" s="247"/>
      <c r="Q594" s="247"/>
      <c r="R594" s="247"/>
      <c r="S594" s="247"/>
      <c r="T594" s="24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9" t="s">
        <v>168</v>
      </c>
      <c r="AU594" s="249" t="s">
        <v>88</v>
      </c>
      <c r="AV594" s="13" t="s">
        <v>86</v>
      </c>
      <c r="AW594" s="13" t="s">
        <v>35</v>
      </c>
      <c r="AX594" s="13" t="s">
        <v>79</v>
      </c>
      <c r="AY594" s="249" t="s">
        <v>160</v>
      </c>
    </row>
    <row r="595" s="14" customFormat="1">
      <c r="A595" s="14"/>
      <c r="B595" s="250"/>
      <c r="C595" s="251"/>
      <c r="D595" s="241" t="s">
        <v>168</v>
      </c>
      <c r="E595" s="252" t="s">
        <v>1</v>
      </c>
      <c r="F595" s="253" t="s">
        <v>706</v>
      </c>
      <c r="G595" s="251"/>
      <c r="H595" s="254">
        <v>30.809999999999999</v>
      </c>
      <c r="I595" s="255"/>
      <c r="J595" s="251"/>
      <c r="K595" s="251"/>
      <c r="L595" s="256"/>
      <c r="M595" s="257"/>
      <c r="N595" s="258"/>
      <c r="O595" s="258"/>
      <c r="P595" s="258"/>
      <c r="Q595" s="258"/>
      <c r="R595" s="258"/>
      <c r="S595" s="258"/>
      <c r="T595" s="25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0" t="s">
        <v>168</v>
      </c>
      <c r="AU595" s="260" t="s">
        <v>88</v>
      </c>
      <c r="AV595" s="14" t="s">
        <v>88</v>
      </c>
      <c r="AW595" s="14" t="s">
        <v>35</v>
      </c>
      <c r="AX595" s="14" t="s">
        <v>79</v>
      </c>
      <c r="AY595" s="260" t="s">
        <v>160</v>
      </c>
    </row>
    <row r="596" s="15" customFormat="1">
      <c r="A596" s="15"/>
      <c r="B596" s="261"/>
      <c r="C596" s="262"/>
      <c r="D596" s="241" t="s">
        <v>168</v>
      </c>
      <c r="E596" s="263" t="s">
        <v>1</v>
      </c>
      <c r="F596" s="264" t="s">
        <v>173</v>
      </c>
      <c r="G596" s="262"/>
      <c r="H596" s="265">
        <v>30.809999999999999</v>
      </c>
      <c r="I596" s="266"/>
      <c r="J596" s="262"/>
      <c r="K596" s="262"/>
      <c r="L596" s="267"/>
      <c r="M596" s="268"/>
      <c r="N596" s="269"/>
      <c r="O596" s="269"/>
      <c r="P596" s="269"/>
      <c r="Q596" s="269"/>
      <c r="R596" s="269"/>
      <c r="S596" s="269"/>
      <c r="T596" s="270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71" t="s">
        <v>168</v>
      </c>
      <c r="AU596" s="271" t="s">
        <v>88</v>
      </c>
      <c r="AV596" s="15" t="s">
        <v>167</v>
      </c>
      <c r="AW596" s="15" t="s">
        <v>35</v>
      </c>
      <c r="AX596" s="15" t="s">
        <v>86</v>
      </c>
      <c r="AY596" s="271" t="s">
        <v>160</v>
      </c>
    </row>
    <row r="597" s="2" customFormat="1" ht="24.15" customHeight="1">
      <c r="A597" s="38"/>
      <c r="B597" s="39"/>
      <c r="C597" s="272" t="s">
        <v>707</v>
      </c>
      <c r="D597" s="272" t="s">
        <v>216</v>
      </c>
      <c r="E597" s="273" t="s">
        <v>708</v>
      </c>
      <c r="F597" s="274" t="s">
        <v>709</v>
      </c>
      <c r="G597" s="275" t="s">
        <v>242</v>
      </c>
      <c r="H597" s="276">
        <v>31.425999999999998</v>
      </c>
      <c r="I597" s="277"/>
      <c r="J597" s="278">
        <f>ROUND(I597*H597,2)</f>
        <v>0</v>
      </c>
      <c r="K597" s="274" t="s">
        <v>166</v>
      </c>
      <c r="L597" s="279"/>
      <c r="M597" s="280" t="s">
        <v>1</v>
      </c>
      <c r="N597" s="281" t="s">
        <v>44</v>
      </c>
      <c r="O597" s="91"/>
      <c r="P597" s="235">
        <f>O597*H597</f>
        <v>0</v>
      </c>
      <c r="Q597" s="235">
        <v>0.0016800000000000001</v>
      </c>
      <c r="R597" s="235">
        <f>Q597*H597</f>
        <v>0.052795679999999998</v>
      </c>
      <c r="S597" s="235">
        <v>0</v>
      </c>
      <c r="T597" s="23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37" t="s">
        <v>278</v>
      </c>
      <c r="AT597" s="237" t="s">
        <v>216</v>
      </c>
      <c r="AU597" s="237" t="s">
        <v>88</v>
      </c>
      <c r="AY597" s="17" t="s">
        <v>160</v>
      </c>
      <c r="BE597" s="238">
        <f>IF(N597="základní",J597,0)</f>
        <v>0</v>
      </c>
      <c r="BF597" s="238">
        <f>IF(N597="snížená",J597,0)</f>
        <v>0</v>
      </c>
      <c r="BG597" s="238">
        <f>IF(N597="zákl. přenesená",J597,0)</f>
        <v>0</v>
      </c>
      <c r="BH597" s="238">
        <f>IF(N597="sníž. přenesená",J597,0)</f>
        <v>0</v>
      </c>
      <c r="BI597" s="238">
        <f>IF(N597="nulová",J597,0)</f>
        <v>0</v>
      </c>
      <c r="BJ597" s="17" t="s">
        <v>86</v>
      </c>
      <c r="BK597" s="238">
        <f>ROUND(I597*H597,2)</f>
        <v>0</v>
      </c>
      <c r="BL597" s="17" t="s">
        <v>230</v>
      </c>
      <c r="BM597" s="237" t="s">
        <v>710</v>
      </c>
    </row>
    <row r="598" s="14" customFormat="1">
      <c r="A598" s="14"/>
      <c r="B598" s="250"/>
      <c r="C598" s="251"/>
      <c r="D598" s="241" t="s">
        <v>168</v>
      </c>
      <c r="E598" s="252" t="s">
        <v>1</v>
      </c>
      <c r="F598" s="253" t="s">
        <v>711</v>
      </c>
      <c r="G598" s="251"/>
      <c r="H598" s="254">
        <v>31.425999999999998</v>
      </c>
      <c r="I598" s="255"/>
      <c r="J598" s="251"/>
      <c r="K598" s="251"/>
      <c r="L598" s="256"/>
      <c r="M598" s="257"/>
      <c r="N598" s="258"/>
      <c r="O598" s="258"/>
      <c r="P598" s="258"/>
      <c r="Q598" s="258"/>
      <c r="R598" s="258"/>
      <c r="S598" s="258"/>
      <c r="T598" s="25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0" t="s">
        <v>168</v>
      </c>
      <c r="AU598" s="260" t="s">
        <v>88</v>
      </c>
      <c r="AV598" s="14" t="s">
        <v>88</v>
      </c>
      <c r="AW598" s="14" t="s">
        <v>35</v>
      </c>
      <c r="AX598" s="14" t="s">
        <v>79</v>
      </c>
      <c r="AY598" s="260" t="s">
        <v>160</v>
      </c>
    </row>
    <row r="599" s="15" customFormat="1">
      <c r="A599" s="15"/>
      <c r="B599" s="261"/>
      <c r="C599" s="262"/>
      <c r="D599" s="241" t="s">
        <v>168</v>
      </c>
      <c r="E599" s="263" t="s">
        <v>1</v>
      </c>
      <c r="F599" s="264" t="s">
        <v>173</v>
      </c>
      <c r="G599" s="262"/>
      <c r="H599" s="265">
        <v>31.425999999999998</v>
      </c>
      <c r="I599" s="266"/>
      <c r="J599" s="262"/>
      <c r="K599" s="262"/>
      <c r="L599" s="267"/>
      <c r="M599" s="268"/>
      <c r="N599" s="269"/>
      <c r="O599" s="269"/>
      <c r="P599" s="269"/>
      <c r="Q599" s="269"/>
      <c r="R599" s="269"/>
      <c r="S599" s="269"/>
      <c r="T599" s="270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71" t="s">
        <v>168</v>
      </c>
      <c r="AU599" s="271" t="s">
        <v>88</v>
      </c>
      <c r="AV599" s="15" t="s">
        <v>167</v>
      </c>
      <c r="AW599" s="15" t="s">
        <v>35</v>
      </c>
      <c r="AX599" s="15" t="s">
        <v>86</v>
      </c>
      <c r="AY599" s="271" t="s">
        <v>160</v>
      </c>
    </row>
    <row r="600" s="2" customFormat="1" ht="44.25" customHeight="1">
      <c r="A600" s="38"/>
      <c r="B600" s="39"/>
      <c r="C600" s="226" t="s">
        <v>459</v>
      </c>
      <c r="D600" s="226" t="s">
        <v>162</v>
      </c>
      <c r="E600" s="227" t="s">
        <v>712</v>
      </c>
      <c r="F600" s="228" t="s">
        <v>713</v>
      </c>
      <c r="G600" s="229" t="s">
        <v>679</v>
      </c>
      <c r="H600" s="282"/>
      <c r="I600" s="231"/>
      <c r="J600" s="232">
        <f>ROUND(I600*H600,2)</f>
        <v>0</v>
      </c>
      <c r="K600" s="228" t="s">
        <v>166</v>
      </c>
      <c r="L600" s="44"/>
      <c r="M600" s="233" t="s">
        <v>1</v>
      </c>
      <c r="N600" s="234" t="s">
        <v>44</v>
      </c>
      <c r="O600" s="91"/>
      <c r="P600" s="235">
        <f>O600*H600</f>
        <v>0</v>
      </c>
      <c r="Q600" s="235">
        <v>0</v>
      </c>
      <c r="R600" s="235">
        <f>Q600*H600</f>
        <v>0</v>
      </c>
      <c r="S600" s="235">
        <v>0</v>
      </c>
      <c r="T600" s="236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37" t="s">
        <v>230</v>
      </c>
      <c r="AT600" s="237" t="s">
        <v>162</v>
      </c>
      <c r="AU600" s="237" t="s">
        <v>88</v>
      </c>
      <c r="AY600" s="17" t="s">
        <v>160</v>
      </c>
      <c r="BE600" s="238">
        <f>IF(N600="základní",J600,0)</f>
        <v>0</v>
      </c>
      <c r="BF600" s="238">
        <f>IF(N600="snížená",J600,0)</f>
        <v>0</v>
      </c>
      <c r="BG600" s="238">
        <f>IF(N600="zákl. přenesená",J600,0)</f>
        <v>0</v>
      </c>
      <c r="BH600" s="238">
        <f>IF(N600="sníž. přenesená",J600,0)</f>
        <v>0</v>
      </c>
      <c r="BI600" s="238">
        <f>IF(N600="nulová",J600,0)</f>
        <v>0</v>
      </c>
      <c r="BJ600" s="17" t="s">
        <v>86</v>
      </c>
      <c r="BK600" s="238">
        <f>ROUND(I600*H600,2)</f>
        <v>0</v>
      </c>
      <c r="BL600" s="17" t="s">
        <v>230</v>
      </c>
      <c r="BM600" s="237" t="s">
        <v>714</v>
      </c>
    </row>
    <row r="601" s="12" customFormat="1" ht="22.8" customHeight="1">
      <c r="A601" s="12"/>
      <c r="B601" s="210"/>
      <c r="C601" s="211"/>
      <c r="D601" s="212" t="s">
        <v>78</v>
      </c>
      <c r="E601" s="224" t="s">
        <v>715</v>
      </c>
      <c r="F601" s="224" t="s">
        <v>716</v>
      </c>
      <c r="G601" s="211"/>
      <c r="H601" s="211"/>
      <c r="I601" s="214"/>
      <c r="J601" s="225">
        <f>BK601</f>
        <v>0</v>
      </c>
      <c r="K601" s="211"/>
      <c r="L601" s="216"/>
      <c r="M601" s="217"/>
      <c r="N601" s="218"/>
      <c r="O601" s="218"/>
      <c r="P601" s="219">
        <f>SUM(P602:P604)</f>
        <v>0</v>
      </c>
      <c r="Q601" s="218"/>
      <c r="R601" s="219">
        <f>SUM(R602:R604)</f>
        <v>0.0030000000000000001</v>
      </c>
      <c r="S601" s="218"/>
      <c r="T601" s="220">
        <f>SUM(T602:T604)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21" t="s">
        <v>88</v>
      </c>
      <c r="AT601" s="222" t="s">
        <v>78</v>
      </c>
      <c r="AU601" s="222" t="s">
        <v>86</v>
      </c>
      <c r="AY601" s="221" t="s">
        <v>160</v>
      </c>
      <c r="BK601" s="223">
        <f>SUM(BK602:BK604)</f>
        <v>0</v>
      </c>
    </row>
    <row r="602" s="2" customFormat="1" ht="24.15" customHeight="1">
      <c r="A602" s="38"/>
      <c r="B602" s="39"/>
      <c r="C602" s="226" t="s">
        <v>717</v>
      </c>
      <c r="D602" s="226" t="s">
        <v>162</v>
      </c>
      <c r="E602" s="227" t="s">
        <v>718</v>
      </c>
      <c r="F602" s="228" t="s">
        <v>719</v>
      </c>
      <c r="G602" s="229" t="s">
        <v>319</v>
      </c>
      <c r="H602" s="230">
        <v>2</v>
      </c>
      <c r="I602" s="231"/>
      <c r="J602" s="232">
        <f>ROUND(I602*H602,2)</f>
        <v>0</v>
      </c>
      <c r="K602" s="228" t="s">
        <v>166</v>
      </c>
      <c r="L602" s="44"/>
      <c r="M602" s="233" t="s">
        <v>1</v>
      </c>
      <c r="N602" s="234" t="s">
        <v>44</v>
      </c>
      <c r="O602" s="91"/>
      <c r="P602" s="235">
        <f>O602*H602</f>
        <v>0</v>
      </c>
      <c r="Q602" s="235">
        <v>0.0015</v>
      </c>
      <c r="R602" s="235">
        <f>Q602*H602</f>
        <v>0.0030000000000000001</v>
      </c>
      <c r="S602" s="235">
        <v>0</v>
      </c>
      <c r="T602" s="23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37" t="s">
        <v>230</v>
      </c>
      <c r="AT602" s="237" t="s">
        <v>162</v>
      </c>
      <c r="AU602" s="237" t="s">
        <v>88</v>
      </c>
      <c r="AY602" s="17" t="s">
        <v>160</v>
      </c>
      <c r="BE602" s="238">
        <f>IF(N602="základní",J602,0)</f>
        <v>0</v>
      </c>
      <c r="BF602" s="238">
        <f>IF(N602="snížená",J602,0)</f>
        <v>0</v>
      </c>
      <c r="BG602" s="238">
        <f>IF(N602="zákl. přenesená",J602,0)</f>
        <v>0</v>
      </c>
      <c r="BH602" s="238">
        <f>IF(N602="sníž. přenesená",J602,0)</f>
        <v>0</v>
      </c>
      <c r="BI602" s="238">
        <f>IF(N602="nulová",J602,0)</f>
        <v>0</v>
      </c>
      <c r="BJ602" s="17" t="s">
        <v>86</v>
      </c>
      <c r="BK602" s="238">
        <f>ROUND(I602*H602,2)</f>
        <v>0</v>
      </c>
      <c r="BL602" s="17" t="s">
        <v>230</v>
      </c>
      <c r="BM602" s="237" t="s">
        <v>720</v>
      </c>
    </row>
    <row r="603" s="2" customFormat="1" ht="16.5" customHeight="1">
      <c r="A603" s="38"/>
      <c r="B603" s="39"/>
      <c r="C603" s="226" t="s">
        <v>463</v>
      </c>
      <c r="D603" s="226" t="s">
        <v>162</v>
      </c>
      <c r="E603" s="227" t="s">
        <v>721</v>
      </c>
      <c r="F603" s="228" t="s">
        <v>722</v>
      </c>
      <c r="G603" s="229" t="s">
        <v>573</v>
      </c>
      <c r="H603" s="230">
        <v>1</v>
      </c>
      <c r="I603" s="231"/>
      <c r="J603" s="232">
        <f>ROUND(I603*H603,2)</f>
        <v>0</v>
      </c>
      <c r="K603" s="228" t="s">
        <v>1</v>
      </c>
      <c r="L603" s="44"/>
      <c r="M603" s="233" t="s">
        <v>1</v>
      </c>
      <c r="N603" s="234" t="s">
        <v>44</v>
      </c>
      <c r="O603" s="91"/>
      <c r="P603" s="235">
        <f>O603*H603</f>
        <v>0</v>
      </c>
      <c r="Q603" s="235">
        <v>0</v>
      </c>
      <c r="R603" s="235">
        <f>Q603*H603</f>
        <v>0</v>
      </c>
      <c r="S603" s="235">
        <v>0</v>
      </c>
      <c r="T603" s="23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37" t="s">
        <v>230</v>
      </c>
      <c r="AT603" s="237" t="s">
        <v>162</v>
      </c>
      <c r="AU603" s="237" t="s">
        <v>88</v>
      </c>
      <c r="AY603" s="17" t="s">
        <v>160</v>
      </c>
      <c r="BE603" s="238">
        <f>IF(N603="základní",J603,0)</f>
        <v>0</v>
      </c>
      <c r="BF603" s="238">
        <f>IF(N603="snížená",J603,0)</f>
        <v>0</v>
      </c>
      <c r="BG603" s="238">
        <f>IF(N603="zákl. přenesená",J603,0)</f>
        <v>0</v>
      </c>
      <c r="BH603" s="238">
        <f>IF(N603="sníž. přenesená",J603,0)</f>
        <v>0</v>
      </c>
      <c r="BI603" s="238">
        <f>IF(N603="nulová",J603,0)</f>
        <v>0</v>
      </c>
      <c r="BJ603" s="17" t="s">
        <v>86</v>
      </c>
      <c r="BK603" s="238">
        <f>ROUND(I603*H603,2)</f>
        <v>0</v>
      </c>
      <c r="BL603" s="17" t="s">
        <v>230</v>
      </c>
      <c r="BM603" s="237" t="s">
        <v>723</v>
      </c>
    </row>
    <row r="604" s="2" customFormat="1" ht="44.25" customHeight="1">
      <c r="A604" s="38"/>
      <c r="B604" s="39"/>
      <c r="C604" s="226" t="s">
        <v>724</v>
      </c>
      <c r="D604" s="226" t="s">
        <v>162</v>
      </c>
      <c r="E604" s="227" t="s">
        <v>725</v>
      </c>
      <c r="F604" s="228" t="s">
        <v>726</v>
      </c>
      <c r="G604" s="229" t="s">
        <v>679</v>
      </c>
      <c r="H604" s="282"/>
      <c r="I604" s="231"/>
      <c r="J604" s="232">
        <f>ROUND(I604*H604,2)</f>
        <v>0</v>
      </c>
      <c r="K604" s="228" t="s">
        <v>166</v>
      </c>
      <c r="L604" s="44"/>
      <c r="M604" s="233" t="s">
        <v>1</v>
      </c>
      <c r="N604" s="234" t="s">
        <v>44</v>
      </c>
      <c r="O604" s="91"/>
      <c r="P604" s="235">
        <f>O604*H604</f>
        <v>0</v>
      </c>
      <c r="Q604" s="235">
        <v>0</v>
      </c>
      <c r="R604" s="235">
        <f>Q604*H604</f>
        <v>0</v>
      </c>
      <c r="S604" s="235">
        <v>0</v>
      </c>
      <c r="T604" s="23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37" t="s">
        <v>230</v>
      </c>
      <c r="AT604" s="237" t="s">
        <v>162</v>
      </c>
      <c r="AU604" s="237" t="s">
        <v>88</v>
      </c>
      <c r="AY604" s="17" t="s">
        <v>160</v>
      </c>
      <c r="BE604" s="238">
        <f>IF(N604="základní",J604,0)</f>
        <v>0</v>
      </c>
      <c r="BF604" s="238">
        <f>IF(N604="snížená",J604,0)</f>
        <v>0</v>
      </c>
      <c r="BG604" s="238">
        <f>IF(N604="zákl. přenesená",J604,0)</f>
        <v>0</v>
      </c>
      <c r="BH604" s="238">
        <f>IF(N604="sníž. přenesená",J604,0)</f>
        <v>0</v>
      </c>
      <c r="BI604" s="238">
        <f>IF(N604="nulová",J604,0)</f>
        <v>0</v>
      </c>
      <c r="BJ604" s="17" t="s">
        <v>86</v>
      </c>
      <c r="BK604" s="238">
        <f>ROUND(I604*H604,2)</f>
        <v>0</v>
      </c>
      <c r="BL604" s="17" t="s">
        <v>230</v>
      </c>
      <c r="BM604" s="237" t="s">
        <v>727</v>
      </c>
    </row>
    <row r="605" s="12" customFormat="1" ht="22.8" customHeight="1">
      <c r="A605" s="12"/>
      <c r="B605" s="210"/>
      <c r="C605" s="211"/>
      <c r="D605" s="212" t="s">
        <v>78</v>
      </c>
      <c r="E605" s="224" t="s">
        <v>728</v>
      </c>
      <c r="F605" s="224" t="s">
        <v>729</v>
      </c>
      <c r="G605" s="211"/>
      <c r="H605" s="211"/>
      <c r="I605" s="214"/>
      <c r="J605" s="225">
        <f>BK605</f>
        <v>0</v>
      </c>
      <c r="K605" s="211"/>
      <c r="L605" s="216"/>
      <c r="M605" s="217"/>
      <c r="N605" s="218"/>
      <c r="O605" s="218"/>
      <c r="P605" s="219">
        <f>SUM(P606:P619)</f>
        <v>0</v>
      </c>
      <c r="Q605" s="218"/>
      <c r="R605" s="219">
        <f>SUM(R606:R619)</f>
        <v>0.29975000000000002</v>
      </c>
      <c r="S605" s="218"/>
      <c r="T605" s="220">
        <f>SUM(T606:T619)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21" t="s">
        <v>88</v>
      </c>
      <c r="AT605" s="222" t="s">
        <v>78</v>
      </c>
      <c r="AU605" s="222" t="s">
        <v>86</v>
      </c>
      <c r="AY605" s="221" t="s">
        <v>160</v>
      </c>
      <c r="BK605" s="223">
        <f>SUM(BK606:BK619)</f>
        <v>0</v>
      </c>
    </row>
    <row r="606" s="2" customFormat="1" ht="16.5" customHeight="1">
      <c r="A606" s="38"/>
      <c r="B606" s="39"/>
      <c r="C606" s="226" t="s">
        <v>468</v>
      </c>
      <c r="D606" s="226" t="s">
        <v>162</v>
      </c>
      <c r="E606" s="227" t="s">
        <v>730</v>
      </c>
      <c r="F606" s="228" t="s">
        <v>731</v>
      </c>
      <c r="G606" s="229" t="s">
        <v>256</v>
      </c>
      <c r="H606" s="230">
        <v>70.799999999999997</v>
      </c>
      <c r="I606" s="231"/>
      <c r="J606" s="232">
        <f>ROUND(I606*H606,2)</f>
        <v>0</v>
      </c>
      <c r="K606" s="228" t="s">
        <v>166</v>
      </c>
      <c r="L606" s="44"/>
      <c r="M606" s="233" t="s">
        <v>1</v>
      </c>
      <c r="N606" s="234" t="s">
        <v>44</v>
      </c>
      <c r="O606" s="91"/>
      <c r="P606" s="235">
        <f>O606*H606</f>
        <v>0</v>
      </c>
      <c r="Q606" s="235">
        <v>0</v>
      </c>
      <c r="R606" s="235">
        <f>Q606*H606</f>
        <v>0</v>
      </c>
      <c r="S606" s="235">
        <v>0</v>
      </c>
      <c r="T606" s="23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37" t="s">
        <v>230</v>
      </c>
      <c r="AT606" s="237" t="s">
        <v>162</v>
      </c>
      <c r="AU606" s="237" t="s">
        <v>88</v>
      </c>
      <c r="AY606" s="17" t="s">
        <v>160</v>
      </c>
      <c r="BE606" s="238">
        <f>IF(N606="základní",J606,0)</f>
        <v>0</v>
      </c>
      <c r="BF606" s="238">
        <f>IF(N606="snížená",J606,0)</f>
        <v>0</v>
      </c>
      <c r="BG606" s="238">
        <f>IF(N606="zákl. přenesená",J606,0)</f>
        <v>0</v>
      </c>
      <c r="BH606" s="238">
        <f>IF(N606="sníž. přenesená",J606,0)</f>
        <v>0</v>
      </c>
      <c r="BI606" s="238">
        <f>IF(N606="nulová",J606,0)</f>
        <v>0</v>
      </c>
      <c r="BJ606" s="17" t="s">
        <v>86</v>
      </c>
      <c r="BK606" s="238">
        <f>ROUND(I606*H606,2)</f>
        <v>0</v>
      </c>
      <c r="BL606" s="17" t="s">
        <v>230</v>
      </c>
      <c r="BM606" s="237" t="s">
        <v>732</v>
      </c>
    </row>
    <row r="607" s="13" customFormat="1">
      <c r="A607" s="13"/>
      <c r="B607" s="239"/>
      <c r="C607" s="240"/>
      <c r="D607" s="241" t="s">
        <v>168</v>
      </c>
      <c r="E607" s="242" t="s">
        <v>1</v>
      </c>
      <c r="F607" s="243" t="s">
        <v>733</v>
      </c>
      <c r="G607" s="240"/>
      <c r="H607" s="242" t="s">
        <v>1</v>
      </c>
      <c r="I607" s="244"/>
      <c r="J607" s="240"/>
      <c r="K607" s="240"/>
      <c r="L607" s="245"/>
      <c r="M607" s="246"/>
      <c r="N607" s="247"/>
      <c r="O607" s="247"/>
      <c r="P607" s="247"/>
      <c r="Q607" s="247"/>
      <c r="R607" s="247"/>
      <c r="S607" s="247"/>
      <c r="T607" s="24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9" t="s">
        <v>168</v>
      </c>
      <c r="AU607" s="249" t="s">
        <v>88</v>
      </c>
      <c r="AV607" s="13" t="s">
        <v>86</v>
      </c>
      <c r="AW607" s="13" t="s">
        <v>35</v>
      </c>
      <c r="AX607" s="13" t="s">
        <v>79</v>
      </c>
      <c r="AY607" s="249" t="s">
        <v>160</v>
      </c>
    </row>
    <row r="608" s="14" customFormat="1">
      <c r="A608" s="14"/>
      <c r="B608" s="250"/>
      <c r="C608" s="251"/>
      <c r="D608" s="241" t="s">
        <v>168</v>
      </c>
      <c r="E608" s="252" t="s">
        <v>1</v>
      </c>
      <c r="F608" s="253" t="s">
        <v>734</v>
      </c>
      <c r="G608" s="251"/>
      <c r="H608" s="254">
        <v>70.799999999999997</v>
      </c>
      <c r="I608" s="255"/>
      <c r="J608" s="251"/>
      <c r="K608" s="251"/>
      <c r="L608" s="256"/>
      <c r="M608" s="257"/>
      <c r="N608" s="258"/>
      <c r="O608" s="258"/>
      <c r="P608" s="258"/>
      <c r="Q608" s="258"/>
      <c r="R608" s="258"/>
      <c r="S608" s="258"/>
      <c r="T608" s="25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0" t="s">
        <v>168</v>
      </c>
      <c r="AU608" s="260" t="s">
        <v>88</v>
      </c>
      <c r="AV608" s="14" t="s">
        <v>88</v>
      </c>
      <c r="AW608" s="14" t="s">
        <v>35</v>
      </c>
      <c r="AX608" s="14" t="s">
        <v>79</v>
      </c>
      <c r="AY608" s="260" t="s">
        <v>160</v>
      </c>
    </row>
    <row r="609" s="15" customFormat="1">
      <c r="A609" s="15"/>
      <c r="B609" s="261"/>
      <c r="C609" s="262"/>
      <c r="D609" s="241" t="s">
        <v>168</v>
      </c>
      <c r="E609" s="263" t="s">
        <v>1</v>
      </c>
      <c r="F609" s="264" t="s">
        <v>173</v>
      </c>
      <c r="G609" s="262"/>
      <c r="H609" s="265">
        <v>70.799999999999997</v>
      </c>
      <c r="I609" s="266"/>
      <c r="J609" s="262"/>
      <c r="K609" s="262"/>
      <c r="L609" s="267"/>
      <c r="M609" s="268"/>
      <c r="N609" s="269"/>
      <c r="O609" s="269"/>
      <c r="P609" s="269"/>
      <c r="Q609" s="269"/>
      <c r="R609" s="269"/>
      <c r="S609" s="269"/>
      <c r="T609" s="270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71" t="s">
        <v>168</v>
      </c>
      <c r="AU609" s="271" t="s">
        <v>88</v>
      </c>
      <c r="AV609" s="15" t="s">
        <v>167</v>
      </c>
      <c r="AW609" s="15" t="s">
        <v>35</v>
      </c>
      <c r="AX609" s="15" t="s">
        <v>86</v>
      </c>
      <c r="AY609" s="271" t="s">
        <v>160</v>
      </c>
    </row>
    <row r="610" s="2" customFormat="1" ht="16.5" customHeight="1">
      <c r="A610" s="38"/>
      <c r="B610" s="39"/>
      <c r="C610" s="272" t="s">
        <v>735</v>
      </c>
      <c r="D610" s="272" t="s">
        <v>216</v>
      </c>
      <c r="E610" s="273" t="s">
        <v>736</v>
      </c>
      <c r="F610" s="274" t="s">
        <v>737</v>
      </c>
      <c r="G610" s="275" t="s">
        <v>165</v>
      </c>
      <c r="H610" s="276">
        <v>0.13400000000000001</v>
      </c>
      <c r="I610" s="277"/>
      <c r="J610" s="278">
        <f>ROUND(I610*H610,2)</f>
        <v>0</v>
      </c>
      <c r="K610" s="274" t="s">
        <v>166</v>
      </c>
      <c r="L610" s="279"/>
      <c r="M610" s="280" t="s">
        <v>1</v>
      </c>
      <c r="N610" s="281" t="s">
        <v>44</v>
      </c>
      <c r="O610" s="91"/>
      <c r="P610" s="235">
        <f>O610*H610</f>
        <v>0</v>
      </c>
      <c r="Q610" s="235">
        <v>0.55000000000000004</v>
      </c>
      <c r="R610" s="235">
        <f>Q610*H610</f>
        <v>0.073700000000000016</v>
      </c>
      <c r="S610" s="235">
        <v>0</v>
      </c>
      <c r="T610" s="23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37" t="s">
        <v>278</v>
      </c>
      <c r="AT610" s="237" t="s">
        <v>216</v>
      </c>
      <c r="AU610" s="237" t="s">
        <v>88</v>
      </c>
      <c r="AY610" s="17" t="s">
        <v>160</v>
      </c>
      <c r="BE610" s="238">
        <f>IF(N610="základní",J610,0)</f>
        <v>0</v>
      </c>
      <c r="BF610" s="238">
        <f>IF(N610="snížená",J610,0)</f>
        <v>0</v>
      </c>
      <c r="BG610" s="238">
        <f>IF(N610="zákl. přenesená",J610,0)</f>
        <v>0</v>
      </c>
      <c r="BH610" s="238">
        <f>IF(N610="sníž. přenesená",J610,0)</f>
        <v>0</v>
      </c>
      <c r="BI610" s="238">
        <f>IF(N610="nulová",J610,0)</f>
        <v>0</v>
      </c>
      <c r="BJ610" s="17" t="s">
        <v>86</v>
      </c>
      <c r="BK610" s="238">
        <f>ROUND(I610*H610,2)</f>
        <v>0</v>
      </c>
      <c r="BL610" s="17" t="s">
        <v>230</v>
      </c>
      <c r="BM610" s="237" t="s">
        <v>738</v>
      </c>
    </row>
    <row r="611" s="2" customFormat="1" ht="24.15" customHeight="1">
      <c r="A611" s="38"/>
      <c r="B611" s="39"/>
      <c r="C611" s="226" t="s">
        <v>472</v>
      </c>
      <c r="D611" s="226" t="s">
        <v>162</v>
      </c>
      <c r="E611" s="227" t="s">
        <v>739</v>
      </c>
      <c r="F611" s="228" t="s">
        <v>740</v>
      </c>
      <c r="G611" s="229" t="s">
        <v>741</v>
      </c>
      <c r="H611" s="230">
        <v>1</v>
      </c>
      <c r="I611" s="231"/>
      <c r="J611" s="232">
        <f>ROUND(I611*H611,2)</f>
        <v>0</v>
      </c>
      <c r="K611" s="228" t="s">
        <v>1</v>
      </c>
      <c r="L611" s="44"/>
      <c r="M611" s="233" t="s">
        <v>1</v>
      </c>
      <c r="N611" s="234" t="s">
        <v>44</v>
      </c>
      <c r="O611" s="91"/>
      <c r="P611" s="235">
        <f>O611*H611</f>
        <v>0</v>
      </c>
      <c r="Q611" s="235">
        <v>0</v>
      </c>
      <c r="R611" s="235">
        <f>Q611*H611</f>
        <v>0</v>
      </c>
      <c r="S611" s="235">
        <v>0</v>
      </c>
      <c r="T611" s="236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37" t="s">
        <v>230</v>
      </c>
      <c r="AT611" s="237" t="s">
        <v>162</v>
      </c>
      <c r="AU611" s="237" t="s">
        <v>88</v>
      </c>
      <c r="AY611" s="17" t="s">
        <v>160</v>
      </c>
      <c r="BE611" s="238">
        <f>IF(N611="základní",J611,0)</f>
        <v>0</v>
      </c>
      <c r="BF611" s="238">
        <f>IF(N611="snížená",J611,0)</f>
        <v>0</v>
      </c>
      <c r="BG611" s="238">
        <f>IF(N611="zákl. přenesená",J611,0)</f>
        <v>0</v>
      </c>
      <c r="BH611" s="238">
        <f>IF(N611="sníž. přenesená",J611,0)</f>
        <v>0</v>
      </c>
      <c r="BI611" s="238">
        <f>IF(N611="nulová",J611,0)</f>
        <v>0</v>
      </c>
      <c r="BJ611" s="17" t="s">
        <v>86</v>
      </c>
      <c r="BK611" s="238">
        <f>ROUND(I611*H611,2)</f>
        <v>0</v>
      </c>
      <c r="BL611" s="17" t="s">
        <v>230</v>
      </c>
      <c r="BM611" s="237" t="s">
        <v>742</v>
      </c>
    </row>
    <row r="612" s="2" customFormat="1" ht="37.8" customHeight="1">
      <c r="A612" s="38"/>
      <c r="B612" s="39"/>
      <c r="C612" s="226" t="s">
        <v>743</v>
      </c>
      <c r="D612" s="226" t="s">
        <v>162</v>
      </c>
      <c r="E612" s="227" t="s">
        <v>744</v>
      </c>
      <c r="F612" s="228" t="s">
        <v>745</v>
      </c>
      <c r="G612" s="229" t="s">
        <v>242</v>
      </c>
      <c r="H612" s="230">
        <v>56.835000000000001</v>
      </c>
      <c r="I612" s="231"/>
      <c r="J612" s="232">
        <f>ROUND(I612*H612,2)</f>
        <v>0</v>
      </c>
      <c r="K612" s="228" t="s">
        <v>166</v>
      </c>
      <c r="L612" s="44"/>
      <c r="M612" s="233" t="s">
        <v>1</v>
      </c>
      <c r="N612" s="234" t="s">
        <v>44</v>
      </c>
      <c r="O612" s="91"/>
      <c r="P612" s="235">
        <f>O612*H612</f>
        <v>0</v>
      </c>
      <c r="Q612" s="235">
        <v>0</v>
      </c>
      <c r="R612" s="235">
        <f>Q612*H612</f>
        <v>0</v>
      </c>
      <c r="S612" s="235">
        <v>0</v>
      </c>
      <c r="T612" s="23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37" t="s">
        <v>230</v>
      </c>
      <c r="AT612" s="237" t="s">
        <v>162</v>
      </c>
      <c r="AU612" s="237" t="s">
        <v>88</v>
      </c>
      <c r="AY612" s="17" t="s">
        <v>160</v>
      </c>
      <c r="BE612" s="238">
        <f>IF(N612="základní",J612,0)</f>
        <v>0</v>
      </c>
      <c r="BF612" s="238">
        <f>IF(N612="snížená",J612,0)</f>
        <v>0</v>
      </c>
      <c r="BG612" s="238">
        <f>IF(N612="zákl. přenesená",J612,0)</f>
        <v>0</v>
      </c>
      <c r="BH612" s="238">
        <f>IF(N612="sníž. přenesená",J612,0)</f>
        <v>0</v>
      </c>
      <c r="BI612" s="238">
        <f>IF(N612="nulová",J612,0)</f>
        <v>0</v>
      </c>
      <c r="BJ612" s="17" t="s">
        <v>86</v>
      </c>
      <c r="BK612" s="238">
        <f>ROUND(I612*H612,2)</f>
        <v>0</v>
      </c>
      <c r="BL612" s="17" t="s">
        <v>230</v>
      </c>
      <c r="BM612" s="237" t="s">
        <v>746</v>
      </c>
    </row>
    <row r="613" s="13" customFormat="1">
      <c r="A613" s="13"/>
      <c r="B613" s="239"/>
      <c r="C613" s="240"/>
      <c r="D613" s="241" t="s">
        <v>168</v>
      </c>
      <c r="E613" s="242" t="s">
        <v>1</v>
      </c>
      <c r="F613" s="243" t="s">
        <v>747</v>
      </c>
      <c r="G613" s="240"/>
      <c r="H613" s="242" t="s">
        <v>1</v>
      </c>
      <c r="I613" s="244"/>
      <c r="J613" s="240"/>
      <c r="K613" s="240"/>
      <c r="L613" s="245"/>
      <c r="M613" s="246"/>
      <c r="N613" s="247"/>
      <c r="O613" s="247"/>
      <c r="P613" s="247"/>
      <c r="Q613" s="247"/>
      <c r="R613" s="247"/>
      <c r="S613" s="247"/>
      <c r="T613" s="24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9" t="s">
        <v>168</v>
      </c>
      <c r="AU613" s="249" t="s">
        <v>88</v>
      </c>
      <c r="AV613" s="13" t="s">
        <v>86</v>
      </c>
      <c r="AW613" s="13" t="s">
        <v>35</v>
      </c>
      <c r="AX613" s="13" t="s">
        <v>79</v>
      </c>
      <c r="AY613" s="249" t="s">
        <v>160</v>
      </c>
    </row>
    <row r="614" s="14" customFormat="1">
      <c r="A614" s="14"/>
      <c r="B614" s="250"/>
      <c r="C614" s="251"/>
      <c r="D614" s="241" t="s">
        <v>168</v>
      </c>
      <c r="E614" s="252" t="s">
        <v>1</v>
      </c>
      <c r="F614" s="253" t="s">
        <v>748</v>
      </c>
      <c r="G614" s="251"/>
      <c r="H614" s="254">
        <v>56.835000000000001</v>
      </c>
      <c r="I614" s="255"/>
      <c r="J614" s="251"/>
      <c r="K614" s="251"/>
      <c r="L614" s="256"/>
      <c r="M614" s="257"/>
      <c r="N614" s="258"/>
      <c r="O614" s="258"/>
      <c r="P614" s="258"/>
      <c r="Q614" s="258"/>
      <c r="R614" s="258"/>
      <c r="S614" s="258"/>
      <c r="T614" s="25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0" t="s">
        <v>168</v>
      </c>
      <c r="AU614" s="260" t="s">
        <v>88</v>
      </c>
      <c r="AV614" s="14" t="s">
        <v>88</v>
      </c>
      <c r="AW614" s="14" t="s">
        <v>35</v>
      </c>
      <c r="AX614" s="14" t="s">
        <v>79</v>
      </c>
      <c r="AY614" s="260" t="s">
        <v>160</v>
      </c>
    </row>
    <row r="615" s="15" customFormat="1">
      <c r="A615" s="15"/>
      <c r="B615" s="261"/>
      <c r="C615" s="262"/>
      <c r="D615" s="241" t="s">
        <v>168</v>
      </c>
      <c r="E615" s="263" t="s">
        <v>1</v>
      </c>
      <c r="F615" s="264" t="s">
        <v>173</v>
      </c>
      <c r="G615" s="262"/>
      <c r="H615" s="265">
        <v>56.835000000000001</v>
      </c>
      <c r="I615" s="266"/>
      <c r="J615" s="262"/>
      <c r="K615" s="262"/>
      <c r="L615" s="267"/>
      <c r="M615" s="268"/>
      <c r="N615" s="269"/>
      <c r="O615" s="269"/>
      <c r="P615" s="269"/>
      <c r="Q615" s="269"/>
      <c r="R615" s="269"/>
      <c r="S615" s="269"/>
      <c r="T615" s="270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71" t="s">
        <v>168</v>
      </c>
      <c r="AU615" s="271" t="s">
        <v>88</v>
      </c>
      <c r="AV615" s="15" t="s">
        <v>167</v>
      </c>
      <c r="AW615" s="15" t="s">
        <v>35</v>
      </c>
      <c r="AX615" s="15" t="s">
        <v>86</v>
      </c>
      <c r="AY615" s="271" t="s">
        <v>160</v>
      </c>
    </row>
    <row r="616" s="2" customFormat="1" ht="16.5" customHeight="1">
      <c r="A616" s="38"/>
      <c r="B616" s="39"/>
      <c r="C616" s="272" t="s">
        <v>476</v>
      </c>
      <c r="D616" s="272" t="s">
        <v>216</v>
      </c>
      <c r="E616" s="273" t="s">
        <v>736</v>
      </c>
      <c r="F616" s="274" t="s">
        <v>737</v>
      </c>
      <c r="G616" s="275" t="s">
        <v>165</v>
      </c>
      <c r="H616" s="276">
        <v>0.41099999999999998</v>
      </c>
      <c r="I616" s="277"/>
      <c r="J616" s="278">
        <f>ROUND(I616*H616,2)</f>
        <v>0</v>
      </c>
      <c r="K616" s="274" t="s">
        <v>166</v>
      </c>
      <c r="L616" s="279"/>
      <c r="M616" s="280" t="s">
        <v>1</v>
      </c>
      <c r="N616" s="281" t="s">
        <v>44</v>
      </c>
      <c r="O616" s="91"/>
      <c r="P616" s="235">
        <f>O616*H616</f>
        <v>0</v>
      </c>
      <c r="Q616" s="235">
        <v>0.55000000000000004</v>
      </c>
      <c r="R616" s="235">
        <f>Q616*H616</f>
        <v>0.22605</v>
      </c>
      <c r="S616" s="235">
        <v>0</v>
      </c>
      <c r="T616" s="23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37" t="s">
        <v>278</v>
      </c>
      <c r="AT616" s="237" t="s">
        <v>216</v>
      </c>
      <c r="AU616" s="237" t="s">
        <v>88</v>
      </c>
      <c r="AY616" s="17" t="s">
        <v>160</v>
      </c>
      <c r="BE616" s="238">
        <f>IF(N616="základní",J616,0)</f>
        <v>0</v>
      </c>
      <c r="BF616" s="238">
        <f>IF(N616="snížená",J616,0)</f>
        <v>0</v>
      </c>
      <c r="BG616" s="238">
        <f>IF(N616="zákl. přenesená",J616,0)</f>
        <v>0</v>
      </c>
      <c r="BH616" s="238">
        <f>IF(N616="sníž. přenesená",J616,0)</f>
        <v>0</v>
      </c>
      <c r="BI616" s="238">
        <f>IF(N616="nulová",J616,0)</f>
        <v>0</v>
      </c>
      <c r="BJ616" s="17" t="s">
        <v>86</v>
      </c>
      <c r="BK616" s="238">
        <f>ROUND(I616*H616,2)</f>
        <v>0</v>
      </c>
      <c r="BL616" s="17" t="s">
        <v>230</v>
      </c>
      <c r="BM616" s="237" t="s">
        <v>749</v>
      </c>
    </row>
    <row r="617" s="14" customFormat="1">
      <c r="A617" s="14"/>
      <c r="B617" s="250"/>
      <c r="C617" s="251"/>
      <c r="D617" s="241" t="s">
        <v>168</v>
      </c>
      <c r="E617" s="252" t="s">
        <v>1</v>
      </c>
      <c r="F617" s="253" t="s">
        <v>750</v>
      </c>
      <c r="G617" s="251"/>
      <c r="H617" s="254">
        <v>0.41099999999999998</v>
      </c>
      <c r="I617" s="255"/>
      <c r="J617" s="251"/>
      <c r="K617" s="251"/>
      <c r="L617" s="256"/>
      <c r="M617" s="257"/>
      <c r="N617" s="258"/>
      <c r="O617" s="258"/>
      <c r="P617" s="258"/>
      <c r="Q617" s="258"/>
      <c r="R617" s="258"/>
      <c r="S617" s="258"/>
      <c r="T617" s="25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0" t="s">
        <v>168</v>
      </c>
      <c r="AU617" s="260" t="s">
        <v>88</v>
      </c>
      <c r="AV617" s="14" t="s">
        <v>88</v>
      </c>
      <c r="AW617" s="14" t="s">
        <v>35</v>
      </c>
      <c r="AX617" s="14" t="s">
        <v>79</v>
      </c>
      <c r="AY617" s="260" t="s">
        <v>160</v>
      </c>
    </row>
    <row r="618" s="15" customFormat="1">
      <c r="A618" s="15"/>
      <c r="B618" s="261"/>
      <c r="C618" s="262"/>
      <c r="D618" s="241" t="s">
        <v>168</v>
      </c>
      <c r="E618" s="263" t="s">
        <v>1</v>
      </c>
      <c r="F618" s="264" t="s">
        <v>173</v>
      </c>
      <c r="G618" s="262"/>
      <c r="H618" s="265">
        <v>0.41099999999999998</v>
      </c>
      <c r="I618" s="266"/>
      <c r="J618" s="262"/>
      <c r="K618" s="262"/>
      <c r="L618" s="267"/>
      <c r="M618" s="268"/>
      <c r="N618" s="269"/>
      <c r="O618" s="269"/>
      <c r="P618" s="269"/>
      <c r="Q618" s="269"/>
      <c r="R618" s="269"/>
      <c r="S618" s="269"/>
      <c r="T618" s="270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1" t="s">
        <v>168</v>
      </c>
      <c r="AU618" s="271" t="s">
        <v>88</v>
      </c>
      <c r="AV618" s="15" t="s">
        <v>167</v>
      </c>
      <c r="AW618" s="15" t="s">
        <v>35</v>
      </c>
      <c r="AX618" s="15" t="s">
        <v>86</v>
      </c>
      <c r="AY618" s="271" t="s">
        <v>160</v>
      </c>
    </row>
    <row r="619" s="2" customFormat="1" ht="44.25" customHeight="1">
      <c r="A619" s="38"/>
      <c r="B619" s="39"/>
      <c r="C619" s="226" t="s">
        <v>751</v>
      </c>
      <c r="D619" s="226" t="s">
        <v>162</v>
      </c>
      <c r="E619" s="227" t="s">
        <v>752</v>
      </c>
      <c r="F619" s="228" t="s">
        <v>753</v>
      </c>
      <c r="G619" s="229" t="s">
        <v>679</v>
      </c>
      <c r="H619" s="282"/>
      <c r="I619" s="231"/>
      <c r="J619" s="232">
        <f>ROUND(I619*H619,2)</f>
        <v>0</v>
      </c>
      <c r="K619" s="228" t="s">
        <v>166</v>
      </c>
      <c r="L619" s="44"/>
      <c r="M619" s="233" t="s">
        <v>1</v>
      </c>
      <c r="N619" s="234" t="s">
        <v>44</v>
      </c>
      <c r="O619" s="91"/>
      <c r="P619" s="235">
        <f>O619*H619</f>
        <v>0</v>
      </c>
      <c r="Q619" s="235">
        <v>0</v>
      </c>
      <c r="R619" s="235">
        <f>Q619*H619</f>
        <v>0</v>
      </c>
      <c r="S619" s="235">
        <v>0</v>
      </c>
      <c r="T619" s="23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37" t="s">
        <v>230</v>
      </c>
      <c r="AT619" s="237" t="s">
        <v>162</v>
      </c>
      <c r="AU619" s="237" t="s">
        <v>88</v>
      </c>
      <c r="AY619" s="17" t="s">
        <v>160</v>
      </c>
      <c r="BE619" s="238">
        <f>IF(N619="základní",J619,0)</f>
        <v>0</v>
      </c>
      <c r="BF619" s="238">
        <f>IF(N619="snížená",J619,0)</f>
        <v>0</v>
      </c>
      <c r="BG619" s="238">
        <f>IF(N619="zákl. přenesená",J619,0)</f>
        <v>0</v>
      </c>
      <c r="BH619" s="238">
        <f>IF(N619="sníž. přenesená",J619,0)</f>
        <v>0</v>
      </c>
      <c r="BI619" s="238">
        <f>IF(N619="nulová",J619,0)</f>
        <v>0</v>
      </c>
      <c r="BJ619" s="17" t="s">
        <v>86</v>
      </c>
      <c r="BK619" s="238">
        <f>ROUND(I619*H619,2)</f>
        <v>0</v>
      </c>
      <c r="BL619" s="17" t="s">
        <v>230</v>
      </c>
      <c r="BM619" s="237" t="s">
        <v>754</v>
      </c>
    </row>
    <row r="620" s="12" customFormat="1" ht="22.8" customHeight="1">
      <c r="A620" s="12"/>
      <c r="B620" s="210"/>
      <c r="C620" s="211"/>
      <c r="D620" s="212" t="s">
        <v>78</v>
      </c>
      <c r="E620" s="224" t="s">
        <v>755</v>
      </c>
      <c r="F620" s="224" t="s">
        <v>756</v>
      </c>
      <c r="G620" s="211"/>
      <c r="H620" s="211"/>
      <c r="I620" s="214"/>
      <c r="J620" s="225">
        <f>BK620</f>
        <v>0</v>
      </c>
      <c r="K620" s="211"/>
      <c r="L620" s="216"/>
      <c r="M620" s="217"/>
      <c r="N620" s="218"/>
      <c r="O620" s="218"/>
      <c r="P620" s="219">
        <f>SUM(P621:P632)</f>
        <v>0</v>
      </c>
      <c r="Q620" s="218"/>
      <c r="R620" s="219">
        <f>SUM(R621:R632)</f>
        <v>0.19118370731449999</v>
      </c>
      <c r="S620" s="218"/>
      <c r="T620" s="220">
        <f>SUM(T621:T632)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21" t="s">
        <v>88</v>
      </c>
      <c r="AT620" s="222" t="s">
        <v>78</v>
      </c>
      <c r="AU620" s="222" t="s">
        <v>86</v>
      </c>
      <c r="AY620" s="221" t="s">
        <v>160</v>
      </c>
      <c r="BK620" s="223">
        <f>SUM(BK621:BK632)</f>
        <v>0</v>
      </c>
    </row>
    <row r="621" s="2" customFormat="1" ht="49.05" customHeight="1">
      <c r="A621" s="38"/>
      <c r="B621" s="39"/>
      <c r="C621" s="226" t="s">
        <v>479</v>
      </c>
      <c r="D621" s="226" t="s">
        <v>162</v>
      </c>
      <c r="E621" s="227" t="s">
        <v>757</v>
      </c>
      <c r="F621" s="228" t="s">
        <v>758</v>
      </c>
      <c r="G621" s="229" t="s">
        <v>242</v>
      </c>
      <c r="H621" s="230">
        <v>15.404999999999999</v>
      </c>
      <c r="I621" s="231"/>
      <c r="J621" s="232">
        <f>ROUND(I621*H621,2)</f>
        <v>0</v>
      </c>
      <c r="K621" s="228" t="s">
        <v>166</v>
      </c>
      <c r="L621" s="44"/>
      <c r="M621" s="233" t="s">
        <v>1</v>
      </c>
      <c r="N621" s="234" t="s">
        <v>44</v>
      </c>
      <c r="O621" s="91"/>
      <c r="P621" s="235">
        <f>O621*H621</f>
        <v>0</v>
      </c>
      <c r="Q621" s="235">
        <v>0.012201490900000001</v>
      </c>
      <c r="R621" s="235">
        <f>Q621*H621</f>
        <v>0.18796396731449999</v>
      </c>
      <c r="S621" s="235">
        <v>0</v>
      </c>
      <c r="T621" s="23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37" t="s">
        <v>230</v>
      </c>
      <c r="AT621" s="237" t="s">
        <v>162</v>
      </c>
      <c r="AU621" s="237" t="s">
        <v>88</v>
      </c>
      <c r="AY621" s="17" t="s">
        <v>160</v>
      </c>
      <c r="BE621" s="238">
        <f>IF(N621="základní",J621,0)</f>
        <v>0</v>
      </c>
      <c r="BF621" s="238">
        <f>IF(N621="snížená",J621,0)</f>
        <v>0</v>
      </c>
      <c r="BG621" s="238">
        <f>IF(N621="zákl. přenesená",J621,0)</f>
        <v>0</v>
      </c>
      <c r="BH621" s="238">
        <f>IF(N621="sníž. přenesená",J621,0)</f>
        <v>0</v>
      </c>
      <c r="BI621" s="238">
        <f>IF(N621="nulová",J621,0)</f>
        <v>0</v>
      </c>
      <c r="BJ621" s="17" t="s">
        <v>86</v>
      </c>
      <c r="BK621" s="238">
        <f>ROUND(I621*H621,2)</f>
        <v>0</v>
      </c>
      <c r="BL621" s="17" t="s">
        <v>230</v>
      </c>
      <c r="BM621" s="237" t="s">
        <v>759</v>
      </c>
    </row>
    <row r="622" s="13" customFormat="1">
      <c r="A622" s="13"/>
      <c r="B622" s="239"/>
      <c r="C622" s="240"/>
      <c r="D622" s="241" t="s">
        <v>168</v>
      </c>
      <c r="E622" s="242" t="s">
        <v>1</v>
      </c>
      <c r="F622" s="243" t="s">
        <v>760</v>
      </c>
      <c r="G622" s="240"/>
      <c r="H622" s="242" t="s">
        <v>1</v>
      </c>
      <c r="I622" s="244"/>
      <c r="J622" s="240"/>
      <c r="K622" s="240"/>
      <c r="L622" s="245"/>
      <c r="M622" s="246"/>
      <c r="N622" s="247"/>
      <c r="O622" s="247"/>
      <c r="P622" s="247"/>
      <c r="Q622" s="247"/>
      <c r="R622" s="247"/>
      <c r="S622" s="247"/>
      <c r="T622" s="24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9" t="s">
        <v>168</v>
      </c>
      <c r="AU622" s="249" t="s">
        <v>88</v>
      </c>
      <c r="AV622" s="13" t="s">
        <v>86</v>
      </c>
      <c r="AW622" s="13" t="s">
        <v>35</v>
      </c>
      <c r="AX622" s="13" t="s">
        <v>79</v>
      </c>
      <c r="AY622" s="249" t="s">
        <v>160</v>
      </c>
    </row>
    <row r="623" s="14" customFormat="1">
      <c r="A623" s="14"/>
      <c r="B623" s="250"/>
      <c r="C623" s="251"/>
      <c r="D623" s="241" t="s">
        <v>168</v>
      </c>
      <c r="E623" s="252" t="s">
        <v>1</v>
      </c>
      <c r="F623" s="253" t="s">
        <v>761</v>
      </c>
      <c r="G623" s="251"/>
      <c r="H623" s="254">
        <v>15.404999999999999</v>
      </c>
      <c r="I623" s="255"/>
      <c r="J623" s="251"/>
      <c r="K623" s="251"/>
      <c r="L623" s="256"/>
      <c r="M623" s="257"/>
      <c r="N623" s="258"/>
      <c r="O623" s="258"/>
      <c r="P623" s="258"/>
      <c r="Q623" s="258"/>
      <c r="R623" s="258"/>
      <c r="S623" s="258"/>
      <c r="T623" s="25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0" t="s">
        <v>168</v>
      </c>
      <c r="AU623" s="260" t="s">
        <v>88</v>
      </c>
      <c r="AV623" s="14" t="s">
        <v>88</v>
      </c>
      <c r="AW623" s="14" t="s">
        <v>35</v>
      </c>
      <c r="AX623" s="14" t="s">
        <v>79</v>
      </c>
      <c r="AY623" s="260" t="s">
        <v>160</v>
      </c>
    </row>
    <row r="624" s="15" customFormat="1">
      <c r="A624" s="15"/>
      <c r="B624" s="261"/>
      <c r="C624" s="262"/>
      <c r="D624" s="241" t="s">
        <v>168</v>
      </c>
      <c r="E624" s="263" t="s">
        <v>1</v>
      </c>
      <c r="F624" s="264" t="s">
        <v>173</v>
      </c>
      <c r="G624" s="262"/>
      <c r="H624" s="265">
        <v>15.404999999999999</v>
      </c>
      <c r="I624" s="266"/>
      <c r="J624" s="262"/>
      <c r="K624" s="262"/>
      <c r="L624" s="267"/>
      <c r="M624" s="268"/>
      <c r="N624" s="269"/>
      <c r="O624" s="269"/>
      <c r="P624" s="269"/>
      <c r="Q624" s="269"/>
      <c r="R624" s="269"/>
      <c r="S624" s="269"/>
      <c r="T624" s="270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71" t="s">
        <v>168</v>
      </c>
      <c r="AU624" s="271" t="s">
        <v>88</v>
      </c>
      <c r="AV624" s="15" t="s">
        <v>167</v>
      </c>
      <c r="AW624" s="15" t="s">
        <v>35</v>
      </c>
      <c r="AX624" s="15" t="s">
        <v>86</v>
      </c>
      <c r="AY624" s="271" t="s">
        <v>160</v>
      </c>
    </row>
    <row r="625" s="2" customFormat="1" ht="44.25" customHeight="1">
      <c r="A625" s="38"/>
      <c r="B625" s="39"/>
      <c r="C625" s="226" t="s">
        <v>762</v>
      </c>
      <c r="D625" s="226" t="s">
        <v>162</v>
      </c>
      <c r="E625" s="227" t="s">
        <v>763</v>
      </c>
      <c r="F625" s="228" t="s">
        <v>764</v>
      </c>
      <c r="G625" s="229" t="s">
        <v>242</v>
      </c>
      <c r="H625" s="230">
        <v>15.404999999999999</v>
      </c>
      <c r="I625" s="231"/>
      <c r="J625" s="232">
        <f>ROUND(I625*H625,2)</f>
        <v>0</v>
      </c>
      <c r="K625" s="228" t="s">
        <v>166</v>
      </c>
      <c r="L625" s="44"/>
      <c r="M625" s="233" t="s">
        <v>1</v>
      </c>
      <c r="N625" s="234" t="s">
        <v>44</v>
      </c>
      <c r="O625" s="91"/>
      <c r="P625" s="235">
        <f>O625*H625</f>
        <v>0</v>
      </c>
      <c r="Q625" s="235">
        <v>0</v>
      </c>
      <c r="R625" s="235">
        <f>Q625*H625</f>
        <v>0</v>
      </c>
      <c r="S625" s="235">
        <v>0</v>
      </c>
      <c r="T625" s="23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37" t="s">
        <v>230</v>
      </c>
      <c r="AT625" s="237" t="s">
        <v>162</v>
      </c>
      <c r="AU625" s="237" t="s">
        <v>88</v>
      </c>
      <c r="AY625" s="17" t="s">
        <v>160</v>
      </c>
      <c r="BE625" s="238">
        <f>IF(N625="základní",J625,0)</f>
        <v>0</v>
      </c>
      <c r="BF625" s="238">
        <f>IF(N625="snížená",J625,0)</f>
        <v>0</v>
      </c>
      <c r="BG625" s="238">
        <f>IF(N625="zákl. přenesená",J625,0)</f>
        <v>0</v>
      </c>
      <c r="BH625" s="238">
        <f>IF(N625="sníž. přenesená",J625,0)</f>
        <v>0</v>
      </c>
      <c r="BI625" s="238">
        <f>IF(N625="nulová",J625,0)</f>
        <v>0</v>
      </c>
      <c r="BJ625" s="17" t="s">
        <v>86</v>
      </c>
      <c r="BK625" s="238">
        <f>ROUND(I625*H625,2)</f>
        <v>0</v>
      </c>
      <c r="BL625" s="17" t="s">
        <v>230</v>
      </c>
      <c r="BM625" s="237" t="s">
        <v>765</v>
      </c>
    </row>
    <row r="626" s="13" customFormat="1">
      <c r="A626" s="13"/>
      <c r="B626" s="239"/>
      <c r="C626" s="240"/>
      <c r="D626" s="241" t="s">
        <v>168</v>
      </c>
      <c r="E626" s="242" t="s">
        <v>1</v>
      </c>
      <c r="F626" s="243" t="s">
        <v>760</v>
      </c>
      <c r="G626" s="240"/>
      <c r="H626" s="242" t="s">
        <v>1</v>
      </c>
      <c r="I626" s="244"/>
      <c r="J626" s="240"/>
      <c r="K626" s="240"/>
      <c r="L626" s="245"/>
      <c r="M626" s="246"/>
      <c r="N626" s="247"/>
      <c r="O626" s="247"/>
      <c r="P626" s="247"/>
      <c r="Q626" s="247"/>
      <c r="R626" s="247"/>
      <c r="S626" s="247"/>
      <c r="T626" s="24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9" t="s">
        <v>168</v>
      </c>
      <c r="AU626" s="249" t="s">
        <v>88</v>
      </c>
      <c r="AV626" s="13" t="s">
        <v>86</v>
      </c>
      <c r="AW626" s="13" t="s">
        <v>35</v>
      </c>
      <c r="AX626" s="13" t="s">
        <v>79</v>
      </c>
      <c r="AY626" s="249" t="s">
        <v>160</v>
      </c>
    </row>
    <row r="627" s="14" customFormat="1">
      <c r="A627" s="14"/>
      <c r="B627" s="250"/>
      <c r="C627" s="251"/>
      <c r="D627" s="241" t="s">
        <v>168</v>
      </c>
      <c r="E627" s="252" t="s">
        <v>1</v>
      </c>
      <c r="F627" s="253" t="s">
        <v>761</v>
      </c>
      <c r="G627" s="251"/>
      <c r="H627" s="254">
        <v>15.404999999999999</v>
      </c>
      <c r="I627" s="255"/>
      <c r="J627" s="251"/>
      <c r="K627" s="251"/>
      <c r="L627" s="256"/>
      <c r="M627" s="257"/>
      <c r="N627" s="258"/>
      <c r="O627" s="258"/>
      <c r="P627" s="258"/>
      <c r="Q627" s="258"/>
      <c r="R627" s="258"/>
      <c r="S627" s="258"/>
      <c r="T627" s="25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0" t="s">
        <v>168</v>
      </c>
      <c r="AU627" s="260" t="s">
        <v>88</v>
      </c>
      <c r="AV627" s="14" t="s">
        <v>88</v>
      </c>
      <c r="AW627" s="14" t="s">
        <v>35</v>
      </c>
      <c r="AX627" s="14" t="s">
        <v>79</v>
      </c>
      <c r="AY627" s="260" t="s">
        <v>160</v>
      </c>
    </row>
    <row r="628" s="15" customFormat="1">
      <c r="A628" s="15"/>
      <c r="B628" s="261"/>
      <c r="C628" s="262"/>
      <c r="D628" s="241" t="s">
        <v>168</v>
      </c>
      <c r="E628" s="263" t="s">
        <v>1</v>
      </c>
      <c r="F628" s="264" t="s">
        <v>173</v>
      </c>
      <c r="G628" s="262"/>
      <c r="H628" s="265">
        <v>15.404999999999999</v>
      </c>
      <c r="I628" s="266"/>
      <c r="J628" s="262"/>
      <c r="K628" s="262"/>
      <c r="L628" s="267"/>
      <c r="M628" s="268"/>
      <c r="N628" s="269"/>
      <c r="O628" s="269"/>
      <c r="P628" s="269"/>
      <c r="Q628" s="269"/>
      <c r="R628" s="269"/>
      <c r="S628" s="269"/>
      <c r="T628" s="270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1" t="s">
        <v>168</v>
      </c>
      <c r="AU628" s="271" t="s">
        <v>88</v>
      </c>
      <c r="AV628" s="15" t="s">
        <v>167</v>
      </c>
      <c r="AW628" s="15" t="s">
        <v>35</v>
      </c>
      <c r="AX628" s="15" t="s">
        <v>86</v>
      </c>
      <c r="AY628" s="271" t="s">
        <v>160</v>
      </c>
    </row>
    <row r="629" s="2" customFormat="1" ht="24.15" customHeight="1">
      <c r="A629" s="38"/>
      <c r="B629" s="39"/>
      <c r="C629" s="272" t="s">
        <v>483</v>
      </c>
      <c r="D629" s="272" t="s">
        <v>216</v>
      </c>
      <c r="E629" s="273" t="s">
        <v>766</v>
      </c>
      <c r="F629" s="274" t="s">
        <v>767</v>
      </c>
      <c r="G629" s="275" t="s">
        <v>242</v>
      </c>
      <c r="H629" s="276">
        <v>16.946000000000002</v>
      </c>
      <c r="I629" s="277"/>
      <c r="J629" s="278">
        <f>ROUND(I629*H629,2)</f>
        <v>0</v>
      </c>
      <c r="K629" s="274" t="s">
        <v>166</v>
      </c>
      <c r="L629" s="279"/>
      <c r="M629" s="280" t="s">
        <v>1</v>
      </c>
      <c r="N629" s="281" t="s">
        <v>44</v>
      </c>
      <c r="O629" s="91"/>
      <c r="P629" s="235">
        <f>O629*H629</f>
        <v>0</v>
      </c>
      <c r="Q629" s="235">
        <v>0.00019000000000000001</v>
      </c>
      <c r="R629" s="235">
        <f>Q629*H629</f>
        <v>0.0032197400000000004</v>
      </c>
      <c r="S629" s="235">
        <v>0</v>
      </c>
      <c r="T629" s="23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37" t="s">
        <v>278</v>
      </c>
      <c r="AT629" s="237" t="s">
        <v>216</v>
      </c>
      <c r="AU629" s="237" t="s">
        <v>88</v>
      </c>
      <c r="AY629" s="17" t="s">
        <v>160</v>
      </c>
      <c r="BE629" s="238">
        <f>IF(N629="základní",J629,0)</f>
        <v>0</v>
      </c>
      <c r="BF629" s="238">
        <f>IF(N629="snížená",J629,0)</f>
        <v>0</v>
      </c>
      <c r="BG629" s="238">
        <f>IF(N629="zákl. přenesená",J629,0)</f>
        <v>0</v>
      </c>
      <c r="BH629" s="238">
        <f>IF(N629="sníž. přenesená",J629,0)</f>
        <v>0</v>
      </c>
      <c r="BI629" s="238">
        <f>IF(N629="nulová",J629,0)</f>
        <v>0</v>
      </c>
      <c r="BJ629" s="17" t="s">
        <v>86</v>
      </c>
      <c r="BK629" s="238">
        <f>ROUND(I629*H629,2)</f>
        <v>0</v>
      </c>
      <c r="BL629" s="17" t="s">
        <v>230</v>
      </c>
      <c r="BM629" s="237" t="s">
        <v>768</v>
      </c>
    </row>
    <row r="630" s="14" customFormat="1">
      <c r="A630" s="14"/>
      <c r="B630" s="250"/>
      <c r="C630" s="251"/>
      <c r="D630" s="241" t="s">
        <v>168</v>
      </c>
      <c r="E630" s="252" t="s">
        <v>1</v>
      </c>
      <c r="F630" s="253" t="s">
        <v>769</v>
      </c>
      <c r="G630" s="251"/>
      <c r="H630" s="254">
        <v>16.946000000000002</v>
      </c>
      <c r="I630" s="255"/>
      <c r="J630" s="251"/>
      <c r="K630" s="251"/>
      <c r="L630" s="256"/>
      <c r="M630" s="257"/>
      <c r="N630" s="258"/>
      <c r="O630" s="258"/>
      <c r="P630" s="258"/>
      <c r="Q630" s="258"/>
      <c r="R630" s="258"/>
      <c r="S630" s="258"/>
      <c r="T630" s="25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0" t="s">
        <v>168</v>
      </c>
      <c r="AU630" s="260" t="s">
        <v>88</v>
      </c>
      <c r="AV630" s="14" t="s">
        <v>88</v>
      </c>
      <c r="AW630" s="14" t="s">
        <v>35</v>
      </c>
      <c r="AX630" s="14" t="s">
        <v>79</v>
      </c>
      <c r="AY630" s="260" t="s">
        <v>160</v>
      </c>
    </row>
    <row r="631" s="15" customFormat="1">
      <c r="A631" s="15"/>
      <c r="B631" s="261"/>
      <c r="C631" s="262"/>
      <c r="D631" s="241" t="s">
        <v>168</v>
      </c>
      <c r="E631" s="263" t="s">
        <v>1</v>
      </c>
      <c r="F631" s="264" t="s">
        <v>173</v>
      </c>
      <c r="G631" s="262"/>
      <c r="H631" s="265">
        <v>16.946000000000002</v>
      </c>
      <c r="I631" s="266"/>
      <c r="J631" s="262"/>
      <c r="K631" s="262"/>
      <c r="L631" s="267"/>
      <c r="M631" s="268"/>
      <c r="N631" s="269"/>
      <c r="O631" s="269"/>
      <c r="P631" s="269"/>
      <c r="Q631" s="269"/>
      <c r="R631" s="269"/>
      <c r="S631" s="269"/>
      <c r="T631" s="270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1" t="s">
        <v>168</v>
      </c>
      <c r="AU631" s="271" t="s">
        <v>88</v>
      </c>
      <c r="AV631" s="15" t="s">
        <v>167</v>
      </c>
      <c r="AW631" s="15" t="s">
        <v>35</v>
      </c>
      <c r="AX631" s="15" t="s">
        <v>86</v>
      </c>
      <c r="AY631" s="271" t="s">
        <v>160</v>
      </c>
    </row>
    <row r="632" s="2" customFormat="1" ht="44.25" customHeight="1">
      <c r="A632" s="38"/>
      <c r="B632" s="39"/>
      <c r="C632" s="226" t="s">
        <v>770</v>
      </c>
      <c r="D632" s="226" t="s">
        <v>162</v>
      </c>
      <c r="E632" s="227" t="s">
        <v>771</v>
      </c>
      <c r="F632" s="228" t="s">
        <v>772</v>
      </c>
      <c r="G632" s="229" t="s">
        <v>679</v>
      </c>
      <c r="H632" s="282"/>
      <c r="I632" s="231"/>
      <c r="J632" s="232">
        <f>ROUND(I632*H632,2)</f>
        <v>0</v>
      </c>
      <c r="K632" s="228" t="s">
        <v>166</v>
      </c>
      <c r="L632" s="44"/>
      <c r="M632" s="233" t="s">
        <v>1</v>
      </c>
      <c r="N632" s="234" t="s">
        <v>44</v>
      </c>
      <c r="O632" s="91"/>
      <c r="P632" s="235">
        <f>O632*H632</f>
        <v>0</v>
      </c>
      <c r="Q632" s="235">
        <v>0</v>
      </c>
      <c r="R632" s="235">
        <f>Q632*H632</f>
        <v>0</v>
      </c>
      <c r="S632" s="235">
        <v>0</v>
      </c>
      <c r="T632" s="23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37" t="s">
        <v>230</v>
      </c>
      <c r="AT632" s="237" t="s">
        <v>162</v>
      </c>
      <c r="AU632" s="237" t="s">
        <v>88</v>
      </c>
      <c r="AY632" s="17" t="s">
        <v>160</v>
      </c>
      <c r="BE632" s="238">
        <f>IF(N632="základní",J632,0)</f>
        <v>0</v>
      </c>
      <c r="BF632" s="238">
        <f>IF(N632="snížená",J632,0)</f>
        <v>0</v>
      </c>
      <c r="BG632" s="238">
        <f>IF(N632="zákl. přenesená",J632,0)</f>
        <v>0</v>
      </c>
      <c r="BH632" s="238">
        <f>IF(N632="sníž. přenesená",J632,0)</f>
        <v>0</v>
      </c>
      <c r="BI632" s="238">
        <f>IF(N632="nulová",J632,0)</f>
        <v>0</v>
      </c>
      <c r="BJ632" s="17" t="s">
        <v>86</v>
      </c>
      <c r="BK632" s="238">
        <f>ROUND(I632*H632,2)</f>
        <v>0</v>
      </c>
      <c r="BL632" s="17" t="s">
        <v>230</v>
      </c>
      <c r="BM632" s="237" t="s">
        <v>773</v>
      </c>
    </row>
    <row r="633" s="12" customFormat="1" ht="22.8" customHeight="1">
      <c r="A633" s="12"/>
      <c r="B633" s="210"/>
      <c r="C633" s="211"/>
      <c r="D633" s="212" t="s">
        <v>78</v>
      </c>
      <c r="E633" s="224" t="s">
        <v>774</v>
      </c>
      <c r="F633" s="224" t="s">
        <v>775</v>
      </c>
      <c r="G633" s="211"/>
      <c r="H633" s="211"/>
      <c r="I633" s="214"/>
      <c r="J633" s="225">
        <f>BK633</f>
        <v>0</v>
      </c>
      <c r="K633" s="211"/>
      <c r="L633" s="216"/>
      <c r="M633" s="217"/>
      <c r="N633" s="218"/>
      <c r="O633" s="218"/>
      <c r="P633" s="219">
        <f>SUM(P634:P666)</f>
        <v>0</v>
      </c>
      <c r="Q633" s="218"/>
      <c r="R633" s="219">
        <f>SUM(R634:R666)</f>
        <v>0.52440048000000006</v>
      </c>
      <c r="S633" s="218"/>
      <c r="T633" s="220">
        <f>SUM(T634:T666)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21" t="s">
        <v>88</v>
      </c>
      <c r="AT633" s="222" t="s">
        <v>78</v>
      </c>
      <c r="AU633" s="222" t="s">
        <v>86</v>
      </c>
      <c r="AY633" s="221" t="s">
        <v>160</v>
      </c>
      <c r="BK633" s="223">
        <f>SUM(BK634:BK666)</f>
        <v>0</v>
      </c>
    </row>
    <row r="634" s="2" customFormat="1" ht="55.5" customHeight="1">
      <c r="A634" s="38"/>
      <c r="B634" s="39"/>
      <c r="C634" s="226" t="s">
        <v>486</v>
      </c>
      <c r="D634" s="226" t="s">
        <v>162</v>
      </c>
      <c r="E634" s="227" t="s">
        <v>776</v>
      </c>
      <c r="F634" s="228" t="s">
        <v>777</v>
      </c>
      <c r="G634" s="229" t="s">
        <v>242</v>
      </c>
      <c r="H634" s="230">
        <v>56.835000000000001</v>
      </c>
      <c r="I634" s="231"/>
      <c r="J634" s="232">
        <f>ROUND(I634*H634,2)</f>
        <v>0</v>
      </c>
      <c r="K634" s="228" t="s">
        <v>166</v>
      </c>
      <c r="L634" s="44"/>
      <c r="M634" s="233" t="s">
        <v>1</v>
      </c>
      <c r="N634" s="234" t="s">
        <v>44</v>
      </c>
      <c r="O634" s="91"/>
      <c r="P634" s="235">
        <f>O634*H634</f>
        <v>0</v>
      </c>
      <c r="Q634" s="235">
        <v>0.0066</v>
      </c>
      <c r="R634" s="235">
        <f>Q634*H634</f>
        <v>0.37511100000000003</v>
      </c>
      <c r="S634" s="235">
        <v>0</v>
      </c>
      <c r="T634" s="23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37" t="s">
        <v>230</v>
      </c>
      <c r="AT634" s="237" t="s">
        <v>162</v>
      </c>
      <c r="AU634" s="237" t="s">
        <v>88</v>
      </c>
      <c r="AY634" s="17" t="s">
        <v>160</v>
      </c>
      <c r="BE634" s="238">
        <f>IF(N634="základní",J634,0)</f>
        <v>0</v>
      </c>
      <c r="BF634" s="238">
        <f>IF(N634="snížená",J634,0)</f>
        <v>0</v>
      </c>
      <c r="BG634" s="238">
        <f>IF(N634="zákl. přenesená",J634,0)</f>
        <v>0</v>
      </c>
      <c r="BH634" s="238">
        <f>IF(N634="sníž. přenesená",J634,0)</f>
        <v>0</v>
      </c>
      <c r="BI634" s="238">
        <f>IF(N634="nulová",J634,0)</f>
        <v>0</v>
      </c>
      <c r="BJ634" s="17" t="s">
        <v>86</v>
      </c>
      <c r="BK634" s="238">
        <f>ROUND(I634*H634,2)</f>
        <v>0</v>
      </c>
      <c r="BL634" s="17" t="s">
        <v>230</v>
      </c>
      <c r="BM634" s="237" t="s">
        <v>778</v>
      </c>
    </row>
    <row r="635" s="13" customFormat="1">
      <c r="A635" s="13"/>
      <c r="B635" s="239"/>
      <c r="C635" s="240"/>
      <c r="D635" s="241" t="s">
        <v>168</v>
      </c>
      <c r="E635" s="242" t="s">
        <v>1</v>
      </c>
      <c r="F635" s="243" t="s">
        <v>747</v>
      </c>
      <c r="G635" s="240"/>
      <c r="H635" s="242" t="s">
        <v>1</v>
      </c>
      <c r="I635" s="244"/>
      <c r="J635" s="240"/>
      <c r="K635" s="240"/>
      <c r="L635" s="245"/>
      <c r="M635" s="246"/>
      <c r="N635" s="247"/>
      <c r="O635" s="247"/>
      <c r="P635" s="247"/>
      <c r="Q635" s="247"/>
      <c r="R635" s="247"/>
      <c r="S635" s="247"/>
      <c r="T635" s="24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9" t="s">
        <v>168</v>
      </c>
      <c r="AU635" s="249" t="s">
        <v>88</v>
      </c>
      <c r="AV635" s="13" t="s">
        <v>86</v>
      </c>
      <c r="AW635" s="13" t="s">
        <v>35</v>
      </c>
      <c r="AX635" s="13" t="s">
        <v>79</v>
      </c>
      <c r="AY635" s="249" t="s">
        <v>160</v>
      </c>
    </row>
    <row r="636" s="14" customFormat="1">
      <c r="A636" s="14"/>
      <c r="B636" s="250"/>
      <c r="C636" s="251"/>
      <c r="D636" s="241" t="s">
        <v>168</v>
      </c>
      <c r="E636" s="252" t="s">
        <v>1</v>
      </c>
      <c r="F636" s="253" t="s">
        <v>748</v>
      </c>
      <c r="G636" s="251"/>
      <c r="H636" s="254">
        <v>56.835000000000001</v>
      </c>
      <c r="I636" s="255"/>
      <c r="J636" s="251"/>
      <c r="K636" s="251"/>
      <c r="L636" s="256"/>
      <c r="M636" s="257"/>
      <c r="N636" s="258"/>
      <c r="O636" s="258"/>
      <c r="P636" s="258"/>
      <c r="Q636" s="258"/>
      <c r="R636" s="258"/>
      <c r="S636" s="258"/>
      <c r="T636" s="25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0" t="s">
        <v>168</v>
      </c>
      <c r="AU636" s="260" t="s">
        <v>88</v>
      </c>
      <c r="AV636" s="14" t="s">
        <v>88</v>
      </c>
      <c r="AW636" s="14" t="s">
        <v>35</v>
      </c>
      <c r="AX636" s="14" t="s">
        <v>79</v>
      </c>
      <c r="AY636" s="260" t="s">
        <v>160</v>
      </c>
    </row>
    <row r="637" s="15" customFormat="1">
      <c r="A637" s="15"/>
      <c r="B637" s="261"/>
      <c r="C637" s="262"/>
      <c r="D637" s="241" t="s">
        <v>168</v>
      </c>
      <c r="E637" s="263" t="s">
        <v>1</v>
      </c>
      <c r="F637" s="264" t="s">
        <v>173</v>
      </c>
      <c r="G637" s="262"/>
      <c r="H637" s="265">
        <v>56.835000000000001</v>
      </c>
      <c r="I637" s="266"/>
      <c r="J637" s="262"/>
      <c r="K637" s="262"/>
      <c r="L637" s="267"/>
      <c r="M637" s="268"/>
      <c r="N637" s="269"/>
      <c r="O637" s="269"/>
      <c r="P637" s="269"/>
      <c r="Q637" s="269"/>
      <c r="R637" s="269"/>
      <c r="S637" s="269"/>
      <c r="T637" s="270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71" t="s">
        <v>168</v>
      </c>
      <c r="AU637" s="271" t="s">
        <v>88</v>
      </c>
      <c r="AV637" s="15" t="s">
        <v>167</v>
      </c>
      <c r="AW637" s="15" t="s">
        <v>35</v>
      </c>
      <c r="AX637" s="15" t="s">
        <v>86</v>
      </c>
      <c r="AY637" s="271" t="s">
        <v>160</v>
      </c>
    </row>
    <row r="638" s="2" customFormat="1" ht="44.25" customHeight="1">
      <c r="A638" s="38"/>
      <c r="B638" s="39"/>
      <c r="C638" s="226" t="s">
        <v>779</v>
      </c>
      <c r="D638" s="226" t="s">
        <v>162</v>
      </c>
      <c r="E638" s="227" t="s">
        <v>780</v>
      </c>
      <c r="F638" s="228" t="s">
        <v>781</v>
      </c>
      <c r="G638" s="229" t="s">
        <v>256</v>
      </c>
      <c r="H638" s="230">
        <v>9.6300000000000008</v>
      </c>
      <c r="I638" s="231"/>
      <c r="J638" s="232">
        <f>ROUND(I638*H638,2)</f>
        <v>0</v>
      </c>
      <c r="K638" s="228" t="s">
        <v>166</v>
      </c>
      <c r="L638" s="44"/>
      <c r="M638" s="233" t="s">
        <v>1</v>
      </c>
      <c r="N638" s="234" t="s">
        <v>44</v>
      </c>
      <c r="O638" s="91"/>
      <c r="P638" s="235">
        <f>O638*H638</f>
        <v>0</v>
      </c>
      <c r="Q638" s="235">
        <v>0.0022269999999999998</v>
      </c>
      <c r="R638" s="235">
        <f>Q638*H638</f>
        <v>0.021446010000000001</v>
      </c>
      <c r="S638" s="235">
        <v>0</v>
      </c>
      <c r="T638" s="23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37" t="s">
        <v>230</v>
      </c>
      <c r="AT638" s="237" t="s">
        <v>162</v>
      </c>
      <c r="AU638" s="237" t="s">
        <v>88</v>
      </c>
      <c r="AY638" s="17" t="s">
        <v>160</v>
      </c>
      <c r="BE638" s="238">
        <f>IF(N638="základní",J638,0)</f>
        <v>0</v>
      </c>
      <c r="BF638" s="238">
        <f>IF(N638="snížená",J638,0)</f>
        <v>0</v>
      </c>
      <c r="BG638" s="238">
        <f>IF(N638="zákl. přenesená",J638,0)</f>
        <v>0</v>
      </c>
      <c r="BH638" s="238">
        <f>IF(N638="sníž. přenesená",J638,0)</f>
        <v>0</v>
      </c>
      <c r="BI638" s="238">
        <f>IF(N638="nulová",J638,0)</f>
        <v>0</v>
      </c>
      <c r="BJ638" s="17" t="s">
        <v>86</v>
      </c>
      <c r="BK638" s="238">
        <f>ROUND(I638*H638,2)</f>
        <v>0</v>
      </c>
      <c r="BL638" s="17" t="s">
        <v>230</v>
      </c>
      <c r="BM638" s="237" t="s">
        <v>782</v>
      </c>
    </row>
    <row r="639" s="13" customFormat="1">
      <c r="A639" s="13"/>
      <c r="B639" s="239"/>
      <c r="C639" s="240"/>
      <c r="D639" s="241" t="s">
        <v>168</v>
      </c>
      <c r="E639" s="242" t="s">
        <v>1</v>
      </c>
      <c r="F639" s="243" t="s">
        <v>783</v>
      </c>
      <c r="G639" s="240"/>
      <c r="H639" s="242" t="s">
        <v>1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9" t="s">
        <v>168</v>
      </c>
      <c r="AU639" s="249" t="s">
        <v>88</v>
      </c>
      <c r="AV639" s="13" t="s">
        <v>86</v>
      </c>
      <c r="AW639" s="13" t="s">
        <v>35</v>
      </c>
      <c r="AX639" s="13" t="s">
        <v>79</v>
      </c>
      <c r="AY639" s="249" t="s">
        <v>160</v>
      </c>
    </row>
    <row r="640" s="14" customFormat="1">
      <c r="A640" s="14"/>
      <c r="B640" s="250"/>
      <c r="C640" s="251"/>
      <c r="D640" s="241" t="s">
        <v>168</v>
      </c>
      <c r="E640" s="252" t="s">
        <v>1</v>
      </c>
      <c r="F640" s="253" t="s">
        <v>784</v>
      </c>
      <c r="G640" s="251"/>
      <c r="H640" s="254">
        <v>9.6300000000000008</v>
      </c>
      <c r="I640" s="255"/>
      <c r="J640" s="251"/>
      <c r="K640" s="251"/>
      <c r="L640" s="256"/>
      <c r="M640" s="257"/>
      <c r="N640" s="258"/>
      <c r="O640" s="258"/>
      <c r="P640" s="258"/>
      <c r="Q640" s="258"/>
      <c r="R640" s="258"/>
      <c r="S640" s="258"/>
      <c r="T640" s="25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0" t="s">
        <v>168</v>
      </c>
      <c r="AU640" s="260" t="s">
        <v>88</v>
      </c>
      <c r="AV640" s="14" t="s">
        <v>88</v>
      </c>
      <c r="AW640" s="14" t="s">
        <v>35</v>
      </c>
      <c r="AX640" s="14" t="s">
        <v>79</v>
      </c>
      <c r="AY640" s="260" t="s">
        <v>160</v>
      </c>
    </row>
    <row r="641" s="15" customFormat="1">
      <c r="A641" s="15"/>
      <c r="B641" s="261"/>
      <c r="C641" s="262"/>
      <c r="D641" s="241" t="s">
        <v>168</v>
      </c>
      <c r="E641" s="263" t="s">
        <v>1</v>
      </c>
      <c r="F641" s="264" t="s">
        <v>173</v>
      </c>
      <c r="G641" s="262"/>
      <c r="H641" s="265">
        <v>9.6300000000000008</v>
      </c>
      <c r="I641" s="266"/>
      <c r="J641" s="262"/>
      <c r="K641" s="262"/>
      <c r="L641" s="267"/>
      <c r="M641" s="268"/>
      <c r="N641" s="269"/>
      <c r="O641" s="269"/>
      <c r="P641" s="269"/>
      <c r="Q641" s="269"/>
      <c r="R641" s="269"/>
      <c r="S641" s="269"/>
      <c r="T641" s="270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71" t="s">
        <v>168</v>
      </c>
      <c r="AU641" s="271" t="s">
        <v>88</v>
      </c>
      <c r="AV641" s="15" t="s">
        <v>167</v>
      </c>
      <c r="AW641" s="15" t="s">
        <v>35</v>
      </c>
      <c r="AX641" s="15" t="s">
        <v>86</v>
      </c>
      <c r="AY641" s="271" t="s">
        <v>160</v>
      </c>
    </row>
    <row r="642" s="2" customFormat="1" ht="33" customHeight="1">
      <c r="A642" s="38"/>
      <c r="B642" s="39"/>
      <c r="C642" s="226" t="s">
        <v>492</v>
      </c>
      <c r="D642" s="226" t="s">
        <v>162</v>
      </c>
      <c r="E642" s="227" t="s">
        <v>785</v>
      </c>
      <c r="F642" s="228" t="s">
        <v>786</v>
      </c>
      <c r="G642" s="229" t="s">
        <v>256</v>
      </c>
      <c r="H642" s="230">
        <v>11.800000000000001</v>
      </c>
      <c r="I642" s="231"/>
      <c r="J642" s="232">
        <f>ROUND(I642*H642,2)</f>
        <v>0</v>
      </c>
      <c r="K642" s="228" t="s">
        <v>166</v>
      </c>
      <c r="L642" s="44"/>
      <c r="M642" s="233" t="s">
        <v>1</v>
      </c>
      <c r="N642" s="234" t="s">
        <v>44</v>
      </c>
      <c r="O642" s="91"/>
      <c r="P642" s="235">
        <f>O642*H642</f>
        <v>0</v>
      </c>
      <c r="Q642" s="235">
        <v>0.0021768500000000001</v>
      </c>
      <c r="R642" s="235">
        <f>Q642*H642</f>
        <v>0.025686830000000004</v>
      </c>
      <c r="S642" s="235">
        <v>0</v>
      </c>
      <c r="T642" s="23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37" t="s">
        <v>230</v>
      </c>
      <c r="AT642" s="237" t="s">
        <v>162</v>
      </c>
      <c r="AU642" s="237" t="s">
        <v>88</v>
      </c>
      <c r="AY642" s="17" t="s">
        <v>160</v>
      </c>
      <c r="BE642" s="238">
        <f>IF(N642="základní",J642,0)</f>
        <v>0</v>
      </c>
      <c r="BF642" s="238">
        <f>IF(N642="snížená",J642,0)</f>
        <v>0</v>
      </c>
      <c r="BG642" s="238">
        <f>IF(N642="zákl. přenesená",J642,0)</f>
        <v>0</v>
      </c>
      <c r="BH642" s="238">
        <f>IF(N642="sníž. přenesená",J642,0)</f>
        <v>0</v>
      </c>
      <c r="BI642" s="238">
        <f>IF(N642="nulová",J642,0)</f>
        <v>0</v>
      </c>
      <c r="BJ642" s="17" t="s">
        <v>86</v>
      </c>
      <c r="BK642" s="238">
        <f>ROUND(I642*H642,2)</f>
        <v>0</v>
      </c>
      <c r="BL642" s="17" t="s">
        <v>230</v>
      </c>
      <c r="BM642" s="237" t="s">
        <v>787</v>
      </c>
    </row>
    <row r="643" s="13" customFormat="1">
      <c r="A643" s="13"/>
      <c r="B643" s="239"/>
      <c r="C643" s="240"/>
      <c r="D643" s="241" t="s">
        <v>168</v>
      </c>
      <c r="E643" s="242" t="s">
        <v>1</v>
      </c>
      <c r="F643" s="243" t="s">
        <v>788</v>
      </c>
      <c r="G643" s="240"/>
      <c r="H643" s="242" t="s">
        <v>1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168</v>
      </c>
      <c r="AU643" s="249" t="s">
        <v>88</v>
      </c>
      <c r="AV643" s="13" t="s">
        <v>86</v>
      </c>
      <c r="AW643" s="13" t="s">
        <v>35</v>
      </c>
      <c r="AX643" s="13" t="s">
        <v>79</v>
      </c>
      <c r="AY643" s="249" t="s">
        <v>160</v>
      </c>
    </row>
    <row r="644" s="14" customFormat="1">
      <c r="A644" s="14"/>
      <c r="B644" s="250"/>
      <c r="C644" s="251"/>
      <c r="D644" s="241" t="s">
        <v>168</v>
      </c>
      <c r="E644" s="252" t="s">
        <v>1</v>
      </c>
      <c r="F644" s="253" t="s">
        <v>789</v>
      </c>
      <c r="G644" s="251"/>
      <c r="H644" s="254">
        <v>11.800000000000001</v>
      </c>
      <c r="I644" s="255"/>
      <c r="J644" s="251"/>
      <c r="K644" s="251"/>
      <c r="L644" s="256"/>
      <c r="M644" s="257"/>
      <c r="N644" s="258"/>
      <c r="O644" s="258"/>
      <c r="P644" s="258"/>
      <c r="Q644" s="258"/>
      <c r="R644" s="258"/>
      <c r="S644" s="258"/>
      <c r="T644" s="25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0" t="s">
        <v>168</v>
      </c>
      <c r="AU644" s="260" t="s">
        <v>88</v>
      </c>
      <c r="AV644" s="14" t="s">
        <v>88</v>
      </c>
      <c r="AW644" s="14" t="s">
        <v>35</v>
      </c>
      <c r="AX644" s="14" t="s">
        <v>79</v>
      </c>
      <c r="AY644" s="260" t="s">
        <v>160</v>
      </c>
    </row>
    <row r="645" s="15" customFormat="1">
      <c r="A645" s="15"/>
      <c r="B645" s="261"/>
      <c r="C645" s="262"/>
      <c r="D645" s="241" t="s">
        <v>168</v>
      </c>
      <c r="E645" s="263" t="s">
        <v>1</v>
      </c>
      <c r="F645" s="264" t="s">
        <v>173</v>
      </c>
      <c r="G645" s="262"/>
      <c r="H645" s="265">
        <v>11.800000000000001</v>
      </c>
      <c r="I645" s="266"/>
      <c r="J645" s="262"/>
      <c r="K645" s="262"/>
      <c r="L645" s="267"/>
      <c r="M645" s="268"/>
      <c r="N645" s="269"/>
      <c r="O645" s="269"/>
      <c r="P645" s="269"/>
      <c r="Q645" s="269"/>
      <c r="R645" s="269"/>
      <c r="S645" s="269"/>
      <c r="T645" s="270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1" t="s">
        <v>168</v>
      </c>
      <c r="AU645" s="271" t="s">
        <v>88</v>
      </c>
      <c r="AV645" s="15" t="s">
        <v>167</v>
      </c>
      <c r="AW645" s="15" t="s">
        <v>35</v>
      </c>
      <c r="AX645" s="15" t="s">
        <v>86</v>
      </c>
      <c r="AY645" s="271" t="s">
        <v>160</v>
      </c>
    </row>
    <row r="646" s="2" customFormat="1" ht="37.8" customHeight="1">
      <c r="A646" s="38"/>
      <c r="B646" s="39"/>
      <c r="C646" s="226" t="s">
        <v>790</v>
      </c>
      <c r="D646" s="226" t="s">
        <v>162</v>
      </c>
      <c r="E646" s="227" t="s">
        <v>791</v>
      </c>
      <c r="F646" s="228" t="s">
        <v>792</v>
      </c>
      <c r="G646" s="229" t="s">
        <v>256</v>
      </c>
      <c r="H646" s="230">
        <v>19.199999999999999</v>
      </c>
      <c r="I646" s="231"/>
      <c r="J646" s="232">
        <f>ROUND(I646*H646,2)</f>
        <v>0</v>
      </c>
      <c r="K646" s="228" t="s">
        <v>166</v>
      </c>
      <c r="L646" s="44"/>
      <c r="M646" s="233" t="s">
        <v>1</v>
      </c>
      <c r="N646" s="234" t="s">
        <v>44</v>
      </c>
      <c r="O646" s="91"/>
      <c r="P646" s="235">
        <f>O646*H646</f>
        <v>0</v>
      </c>
      <c r="Q646" s="235">
        <v>0.0015900000000000001</v>
      </c>
      <c r="R646" s="235">
        <f>Q646*H646</f>
        <v>0.030528</v>
      </c>
      <c r="S646" s="235">
        <v>0</v>
      </c>
      <c r="T646" s="23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37" t="s">
        <v>230</v>
      </c>
      <c r="AT646" s="237" t="s">
        <v>162</v>
      </c>
      <c r="AU646" s="237" t="s">
        <v>88</v>
      </c>
      <c r="AY646" s="17" t="s">
        <v>160</v>
      </c>
      <c r="BE646" s="238">
        <f>IF(N646="základní",J646,0)</f>
        <v>0</v>
      </c>
      <c r="BF646" s="238">
        <f>IF(N646="snížená",J646,0)</f>
        <v>0</v>
      </c>
      <c r="BG646" s="238">
        <f>IF(N646="zákl. přenesená",J646,0)</f>
        <v>0</v>
      </c>
      <c r="BH646" s="238">
        <f>IF(N646="sníž. přenesená",J646,0)</f>
        <v>0</v>
      </c>
      <c r="BI646" s="238">
        <f>IF(N646="nulová",J646,0)</f>
        <v>0</v>
      </c>
      <c r="BJ646" s="17" t="s">
        <v>86</v>
      </c>
      <c r="BK646" s="238">
        <f>ROUND(I646*H646,2)</f>
        <v>0</v>
      </c>
      <c r="BL646" s="17" t="s">
        <v>230</v>
      </c>
      <c r="BM646" s="237" t="s">
        <v>793</v>
      </c>
    </row>
    <row r="647" s="13" customFormat="1">
      <c r="A647" s="13"/>
      <c r="B647" s="239"/>
      <c r="C647" s="240"/>
      <c r="D647" s="241" t="s">
        <v>168</v>
      </c>
      <c r="E647" s="242" t="s">
        <v>1</v>
      </c>
      <c r="F647" s="243" t="s">
        <v>794</v>
      </c>
      <c r="G647" s="240"/>
      <c r="H647" s="242" t="s">
        <v>1</v>
      </c>
      <c r="I647" s="244"/>
      <c r="J647" s="240"/>
      <c r="K647" s="240"/>
      <c r="L647" s="245"/>
      <c r="M647" s="246"/>
      <c r="N647" s="247"/>
      <c r="O647" s="247"/>
      <c r="P647" s="247"/>
      <c r="Q647" s="247"/>
      <c r="R647" s="247"/>
      <c r="S647" s="247"/>
      <c r="T647" s="24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9" t="s">
        <v>168</v>
      </c>
      <c r="AU647" s="249" t="s">
        <v>88</v>
      </c>
      <c r="AV647" s="13" t="s">
        <v>86</v>
      </c>
      <c r="AW647" s="13" t="s">
        <v>35</v>
      </c>
      <c r="AX647" s="13" t="s">
        <v>79</v>
      </c>
      <c r="AY647" s="249" t="s">
        <v>160</v>
      </c>
    </row>
    <row r="648" s="14" customFormat="1">
      <c r="A648" s="14"/>
      <c r="B648" s="250"/>
      <c r="C648" s="251"/>
      <c r="D648" s="241" t="s">
        <v>168</v>
      </c>
      <c r="E648" s="252" t="s">
        <v>1</v>
      </c>
      <c r="F648" s="253" t="s">
        <v>795</v>
      </c>
      <c r="G648" s="251"/>
      <c r="H648" s="254">
        <v>19.199999999999999</v>
      </c>
      <c r="I648" s="255"/>
      <c r="J648" s="251"/>
      <c r="K648" s="251"/>
      <c r="L648" s="256"/>
      <c r="M648" s="257"/>
      <c r="N648" s="258"/>
      <c r="O648" s="258"/>
      <c r="P648" s="258"/>
      <c r="Q648" s="258"/>
      <c r="R648" s="258"/>
      <c r="S648" s="258"/>
      <c r="T648" s="25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0" t="s">
        <v>168</v>
      </c>
      <c r="AU648" s="260" t="s">
        <v>88</v>
      </c>
      <c r="AV648" s="14" t="s">
        <v>88</v>
      </c>
      <c r="AW648" s="14" t="s">
        <v>35</v>
      </c>
      <c r="AX648" s="14" t="s">
        <v>79</v>
      </c>
      <c r="AY648" s="260" t="s">
        <v>160</v>
      </c>
    </row>
    <row r="649" s="15" customFormat="1">
      <c r="A649" s="15"/>
      <c r="B649" s="261"/>
      <c r="C649" s="262"/>
      <c r="D649" s="241" t="s">
        <v>168</v>
      </c>
      <c r="E649" s="263" t="s">
        <v>1</v>
      </c>
      <c r="F649" s="264" t="s">
        <v>173</v>
      </c>
      <c r="G649" s="262"/>
      <c r="H649" s="265">
        <v>19.199999999999999</v>
      </c>
      <c r="I649" s="266"/>
      <c r="J649" s="262"/>
      <c r="K649" s="262"/>
      <c r="L649" s="267"/>
      <c r="M649" s="268"/>
      <c r="N649" s="269"/>
      <c r="O649" s="269"/>
      <c r="P649" s="269"/>
      <c r="Q649" s="269"/>
      <c r="R649" s="269"/>
      <c r="S649" s="269"/>
      <c r="T649" s="270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71" t="s">
        <v>168</v>
      </c>
      <c r="AU649" s="271" t="s">
        <v>88</v>
      </c>
      <c r="AV649" s="15" t="s">
        <v>167</v>
      </c>
      <c r="AW649" s="15" t="s">
        <v>35</v>
      </c>
      <c r="AX649" s="15" t="s">
        <v>86</v>
      </c>
      <c r="AY649" s="271" t="s">
        <v>160</v>
      </c>
    </row>
    <row r="650" s="2" customFormat="1" ht="24.15" customHeight="1">
      <c r="A650" s="38"/>
      <c r="B650" s="39"/>
      <c r="C650" s="226" t="s">
        <v>496</v>
      </c>
      <c r="D650" s="226" t="s">
        <v>162</v>
      </c>
      <c r="E650" s="227" t="s">
        <v>796</v>
      </c>
      <c r="F650" s="228" t="s">
        <v>797</v>
      </c>
      <c r="G650" s="229" t="s">
        <v>256</v>
      </c>
      <c r="H650" s="230">
        <v>9</v>
      </c>
      <c r="I650" s="231"/>
      <c r="J650" s="232">
        <f>ROUND(I650*H650,2)</f>
        <v>0</v>
      </c>
      <c r="K650" s="228" t="s">
        <v>166</v>
      </c>
      <c r="L650" s="44"/>
      <c r="M650" s="233" t="s">
        <v>1</v>
      </c>
      <c r="N650" s="234" t="s">
        <v>44</v>
      </c>
      <c r="O650" s="91"/>
      <c r="P650" s="235">
        <f>O650*H650</f>
        <v>0</v>
      </c>
      <c r="Q650" s="235">
        <v>0.0028319999999999999</v>
      </c>
      <c r="R650" s="235">
        <f>Q650*H650</f>
        <v>0.025488</v>
      </c>
      <c r="S650" s="235">
        <v>0</v>
      </c>
      <c r="T650" s="23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37" t="s">
        <v>230</v>
      </c>
      <c r="AT650" s="237" t="s">
        <v>162</v>
      </c>
      <c r="AU650" s="237" t="s">
        <v>88</v>
      </c>
      <c r="AY650" s="17" t="s">
        <v>160</v>
      </c>
      <c r="BE650" s="238">
        <f>IF(N650="základní",J650,0)</f>
        <v>0</v>
      </c>
      <c r="BF650" s="238">
        <f>IF(N650="snížená",J650,0)</f>
        <v>0</v>
      </c>
      <c r="BG650" s="238">
        <f>IF(N650="zákl. přenesená",J650,0)</f>
        <v>0</v>
      </c>
      <c r="BH650" s="238">
        <f>IF(N650="sníž. přenesená",J650,0)</f>
        <v>0</v>
      </c>
      <c r="BI650" s="238">
        <f>IF(N650="nulová",J650,0)</f>
        <v>0</v>
      </c>
      <c r="BJ650" s="17" t="s">
        <v>86</v>
      </c>
      <c r="BK650" s="238">
        <f>ROUND(I650*H650,2)</f>
        <v>0</v>
      </c>
      <c r="BL650" s="17" t="s">
        <v>230</v>
      </c>
      <c r="BM650" s="237" t="s">
        <v>798</v>
      </c>
    </row>
    <row r="651" s="13" customFormat="1">
      <c r="A651" s="13"/>
      <c r="B651" s="239"/>
      <c r="C651" s="240"/>
      <c r="D651" s="241" t="s">
        <v>168</v>
      </c>
      <c r="E651" s="242" t="s">
        <v>1</v>
      </c>
      <c r="F651" s="243" t="s">
        <v>799</v>
      </c>
      <c r="G651" s="240"/>
      <c r="H651" s="242" t="s">
        <v>1</v>
      </c>
      <c r="I651" s="244"/>
      <c r="J651" s="240"/>
      <c r="K651" s="240"/>
      <c r="L651" s="245"/>
      <c r="M651" s="246"/>
      <c r="N651" s="247"/>
      <c r="O651" s="247"/>
      <c r="P651" s="247"/>
      <c r="Q651" s="247"/>
      <c r="R651" s="247"/>
      <c r="S651" s="247"/>
      <c r="T651" s="24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9" t="s">
        <v>168</v>
      </c>
      <c r="AU651" s="249" t="s">
        <v>88</v>
      </c>
      <c r="AV651" s="13" t="s">
        <v>86</v>
      </c>
      <c r="AW651" s="13" t="s">
        <v>35</v>
      </c>
      <c r="AX651" s="13" t="s">
        <v>79</v>
      </c>
      <c r="AY651" s="249" t="s">
        <v>160</v>
      </c>
    </row>
    <row r="652" s="14" customFormat="1">
      <c r="A652" s="14"/>
      <c r="B652" s="250"/>
      <c r="C652" s="251"/>
      <c r="D652" s="241" t="s">
        <v>168</v>
      </c>
      <c r="E652" s="252" t="s">
        <v>1</v>
      </c>
      <c r="F652" s="253" t="s">
        <v>234</v>
      </c>
      <c r="G652" s="251"/>
      <c r="H652" s="254">
        <v>9</v>
      </c>
      <c r="I652" s="255"/>
      <c r="J652" s="251"/>
      <c r="K652" s="251"/>
      <c r="L652" s="256"/>
      <c r="M652" s="257"/>
      <c r="N652" s="258"/>
      <c r="O652" s="258"/>
      <c r="P652" s="258"/>
      <c r="Q652" s="258"/>
      <c r="R652" s="258"/>
      <c r="S652" s="258"/>
      <c r="T652" s="25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0" t="s">
        <v>168</v>
      </c>
      <c r="AU652" s="260" t="s">
        <v>88</v>
      </c>
      <c r="AV652" s="14" t="s">
        <v>88</v>
      </c>
      <c r="AW652" s="14" t="s">
        <v>35</v>
      </c>
      <c r="AX652" s="14" t="s">
        <v>79</v>
      </c>
      <c r="AY652" s="260" t="s">
        <v>160</v>
      </c>
    </row>
    <row r="653" s="15" customFormat="1">
      <c r="A653" s="15"/>
      <c r="B653" s="261"/>
      <c r="C653" s="262"/>
      <c r="D653" s="241" t="s">
        <v>168</v>
      </c>
      <c r="E653" s="263" t="s">
        <v>1</v>
      </c>
      <c r="F653" s="264" t="s">
        <v>173</v>
      </c>
      <c r="G653" s="262"/>
      <c r="H653" s="265">
        <v>9</v>
      </c>
      <c r="I653" s="266"/>
      <c r="J653" s="262"/>
      <c r="K653" s="262"/>
      <c r="L653" s="267"/>
      <c r="M653" s="268"/>
      <c r="N653" s="269"/>
      <c r="O653" s="269"/>
      <c r="P653" s="269"/>
      <c r="Q653" s="269"/>
      <c r="R653" s="269"/>
      <c r="S653" s="269"/>
      <c r="T653" s="270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71" t="s">
        <v>168</v>
      </c>
      <c r="AU653" s="271" t="s">
        <v>88</v>
      </c>
      <c r="AV653" s="15" t="s">
        <v>167</v>
      </c>
      <c r="AW653" s="15" t="s">
        <v>35</v>
      </c>
      <c r="AX653" s="15" t="s">
        <v>86</v>
      </c>
      <c r="AY653" s="271" t="s">
        <v>160</v>
      </c>
    </row>
    <row r="654" s="2" customFormat="1" ht="33" customHeight="1">
      <c r="A654" s="38"/>
      <c r="B654" s="39"/>
      <c r="C654" s="226" t="s">
        <v>800</v>
      </c>
      <c r="D654" s="226" t="s">
        <v>162</v>
      </c>
      <c r="E654" s="227" t="s">
        <v>801</v>
      </c>
      <c r="F654" s="228" t="s">
        <v>802</v>
      </c>
      <c r="G654" s="229" t="s">
        <v>256</v>
      </c>
      <c r="H654" s="230">
        <v>19.199999999999999</v>
      </c>
      <c r="I654" s="231"/>
      <c r="J654" s="232">
        <f>ROUND(I654*H654,2)</f>
        <v>0</v>
      </c>
      <c r="K654" s="228" t="s">
        <v>166</v>
      </c>
      <c r="L654" s="44"/>
      <c r="M654" s="233" t="s">
        <v>1</v>
      </c>
      <c r="N654" s="234" t="s">
        <v>44</v>
      </c>
      <c r="O654" s="91"/>
      <c r="P654" s="235">
        <f>O654*H654</f>
        <v>0</v>
      </c>
      <c r="Q654" s="235">
        <v>0.0016887</v>
      </c>
      <c r="R654" s="235">
        <f>Q654*H654</f>
        <v>0.03242304</v>
      </c>
      <c r="S654" s="235">
        <v>0</v>
      </c>
      <c r="T654" s="23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37" t="s">
        <v>230</v>
      </c>
      <c r="AT654" s="237" t="s">
        <v>162</v>
      </c>
      <c r="AU654" s="237" t="s">
        <v>88</v>
      </c>
      <c r="AY654" s="17" t="s">
        <v>160</v>
      </c>
      <c r="BE654" s="238">
        <f>IF(N654="základní",J654,0)</f>
        <v>0</v>
      </c>
      <c r="BF654" s="238">
        <f>IF(N654="snížená",J654,0)</f>
        <v>0</v>
      </c>
      <c r="BG654" s="238">
        <f>IF(N654="zákl. přenesená",J654,0)</f>
        <v>0</v>
      </c>
      <c r="BH654" s="238">
        <f>IF(N654="sníž. přenesená",J654,0)</f>
        <v>0</v>
      </c>
      <c r="BI654" s="238">
        <f>IF(N654="nulová",J654,0)</f>
        <v>0</v>
      </c>
      <c r="BJ654" s="17" t="s">
        <v>86</v>
      </c>
      <c r="BK654" s="238">
        <f>ROUND(I654*H654,2)</f>
        <v>0</v>
      </c>
      <c r="BL654" s="17" t="s">
        <v>230</v>
      </c>
      <c r="BM654" s="237" t="s">
        <v>803</v>
      </c>
    </row>
    <row r="655" s="13" customFormat="1">
      <c r="A655" s="13"/>
      <c r="B655" s="239"/>
      <c r="C655" s="240"/>
      <c r="D655" s="241" t="s">
        <v>168</v>
      </c>
      <c r="E655" s="242" t="s">
        <v>1</v>
      </c>
      <c r="F655" s="243" t="s">
        <v>804</v>
      </c>
      <c r="G655" s="240"/>
      <c r="H655" s="242" t="s">
        <v>1</v>
      </c>
      <c r="I655" s="244"/>
      <c r="J655" s="240"/>
      <c r="K655" s="240"/>
      <c r="L655" s="245"/>
      <c r="M655" s="246"/>
      <c r="N655" s="247"/>
      <c r="O655" s="247"/>
      <c r="P655" s="247"/>
      <c r="Q655" s="247"/>
      <c r="R655" s="247"/>
      <c r="S655" s="247"/>
      <c r="T655" s="24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9" t="s">
        <v>168</v>
      </c>
      <c r="AU655" s="249" t="s">
        <v>88</v>
      </c>
      <c r="AV655" s="13" t="s">
        <v>86</v>
      </c>
      <c r="AW655" s="13" t="s">
        <v>35</v>
      </c>
      <c r="AX655" s="13" t="s">
        <v>79</v>
      </c>
      <c r="AY655" s="249" t="s">
        <v>160</v>
      </c>
    </row>
    <row r="656" s="14" customFormat="1">
      <c r="A656" s="14"/>
      <c r="B656" s="250"/>
      <c r="C656" s="251"/>
      <c r="D656" s="241" t="s">
        <v>168</v>
      </c>
      <c r="E656" s="252" t="s">
        <v>1</v>
      </c>
      <c r="F656" s="253" t="s">
        <v>795</v>
      </c>
      <c r="G656" s="251"/>
      <c r="H656" s="254">
        <v>19.199999999999999</v>
      </c>
      <c r="I656" s="255"/>
      <c r="J656" s="251"/>
      <c r="K656" s="251"/>
      <c r="L656" s="256"/>
      <c r="M656" s="257"/>
      <c r="N656" s="258"/>
      <c r="O656" s="258"/>
      <c r="P656" s="258"/>
      <c r="Q656" s="258"/>
      <c r="R656" s="258"/>
      <c r="S656" s="258"/>
      <c r="T656" s="25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0" t="s">
        <v>168</v>
      </c>
      <c r="AU656" s="260" t="s">
        <v>88</v>
      </c>
      <c r="AV656" s="14" t="s">
        <v>88</v>
      </c>
      <c r="AW656" s="14" t="s">
        <v>35</v>
      </c>
      <c r="AX656" s="14" t="s">
        <v>79</v>
      </c>
      <c r="AY656" s="260" t="s">
        <v>160</v>
      </c>
    </row>
    <row r="657" s="15" customFormat="1">
      <c r="A657" s="15"/>
      <c r="B657" s="261"/>
      <c r="C657" s="262"/>
      <c r="D657" s="241" t="s">
        <v>168</v>
      </c>
      <c r="E657" s="263" t="s">
        <v>1</v>
      </c>
      <c r="F657" s="264" t="s">
        <v>173</v>
      </c>
      <c r="G657" s="262"/>
      <c r="H657" s="265">
        <v>19.199999999999999</v>
      </c>
      <c r="I657" s="266"/>
      <c r="J657" s="262"/>
      <c r="K657" s="262"/>
      <c r="L657" s="267"/>
      <c r="M657" s="268"/>
      <c r="N657" s="269"/>
      <c r="O657" s="269"/>
      <c r="P657" s="269"/>
      <c r="Q657" s="269"/>
      <c r="R657" s="269"/>
      <c r="S657" s="269"/>
      <c r="T657" s="270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71" t="s">
        <v>168</v>
      </c>
      <c r="AU657" s="271" t="s">
        <v>88</v>
      </c>
      <c r="AV657" s="15" t="s">
        <v>167</v>
      </c>
      <c r="AW657" s="15" t="s">
        <v>35</v>
      </c>
      <c r="AX657" s="15" t="s">
        <v>86</v>
      </c>
      <c r="AY657" s="271" t="s">
        <v>160</v>
      </c>
    </row>
    <row r="658" s="2" customFormat="1" ht="44.25" customHeight="1">
      <c r="A658" s="38"/>
      <c r="B658" s="39"/>
      <c r="C658" s="226" t="s">
        <v>500</v>
      </c>
      <c r="D658" s="226" t="s">
        <v>162</v>
      </c>
      <c r="E658" s="227" t="s">
        <v>805</v>
      </c>
      <c r="F658" s="228" t="s">
        <v>806</v>
      </c>
      <c r="G658" s="229" t="s">
        <v>319</v>
      </c>
      <c r="H658" s="230">
        <v>2</v>
      </c>
      <c r="I658" s="231"/>
      <c r="J658" s="232">
        <f>ROUND(I658*H658,2)</f>
        <v>0</v>
      </c>
      <c r="K658" s="228" t="s">
        <v>166</v>
      </c>
      <c r="L658" s="44"/>
      <c r="M658" s="233" t="s">
        <v>1</v>
      </c>
      <c r="N658" s="234" t="s">
        <v>44</v>
      </c>
      <c r="O658" s="91"/>
      <c r="P658" s="235">
        <f>O658*H658</f>
        <v>0</v>
      </c>
      <c r="Q658" s="235">
        <v>0.00036200000000000002</v>
      </c>
      <c r="R658" s="235">
        <f>Q658*H658</f>
        <v>0.00072400000000000003</v>
      </c>
      <c r="S658" s="235">
        <v>0</v>
      </c>
      <c r="T658" s="23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37" t="s">
        <v>230</v>
      </c>
      <c r="AT658" s="237" t="s">
        <v>162</v>
      </c>
      <c r="AU658" s="237" t="s">
        <v>88</v>
      </c>
      <c r="AY658" s="17" t="s">
        <v>160</v>
      </c>
      <c r="BE658" s="238">
        <f>IF(N658="základní",J658,0)</f>
        <v>0</v>
      </c>
      <c r="BF658" s="238">
        <f>IF(N658="snížená",J658,0)</f>
        <v>0</v>
      </c>
      <c r="BG658" s="238">
        <f>IF(N658="zákl. přenesená",J658,0)</f>
        <v>0</v>
      </c>
      <c r="BH658" s="238">
        <f>IF(N658="sníž. přenesená",J658,0)</f>
        <v>0</v>
      </c>
      <c r="BI658" s="238">
        <f>IF(N658="nulová",J658,0)</f>
        <v>0</v>
      </c>
      <c r="BJ658" s="17" t="s">
        <v>86</v>
      </c>
      <c r="BK658" s="238">
        <f>ROUND(I658*H658,2)</f>
        <v>0</v>
      </c>
      <c r="BL658" s="17" t="s">
        <v>230</v>
      </c>
      <c r="BM658" s="237" t="s">
        <v>807</v>
      </c>
    </row>
    <row r="659" s="13" customFormat="1">
      <c r="A659" s="13"/>
      <c r="B659" s="239"/>
      <c r="C659" s="240"/>
      <c r="D659" s="241" t="s">
        <v>168</v>
      </c>
      <c r="E659" s="242" t="s">
        <v>1</v>
      </c>
      <c r="F659" s="243" t="s">
        <v>808</v>
      </c>
      <c r="G659" s="240"/>
      <c r="H659" s="242" t="s">
        <v>1</v>
      </c>
      <c r="I659" s="244"/>
      <c r="J659" s="240"/>
      <c r="K659" s="240"/>
      <c r="L659" s="245"/>
      <c r="M659" s="246"/>
      <c r="N659" s="247"/>
      <c r="O659" s="247"/>
      <c r="P659" s="247"/>
      <c r="Q659" s="247"/>
      <c r="R659" s="247"/>
      <c r="S659" s="247"/>
      <c r="T659" s="24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9" t="s">
        <v>168</v>
      </c>
      <c r="AU659" s="249" t="s">
        <v>88</v>
      </c>
      <c r="AV659" s="13" t="s">
        <v>86</v>
      </c>
      <c r="AW659" s="13" t="s">
        <v>35</v>
      </c>
      <c r="AX659" s="13" t="s">
        <v>79</v>
      </c>
      <c r="AY659" s="249" t="s">
        <v>160</v>
      </c>
    </row>
    <row r="660" s="14" customFormat="1">
      <c r="A660" s="14"/>
      <c r="B660" s="250"/>
      <c r="C660" s="251"/>
      <c r="D660" s="241" t="s">
        <v>168</v>
      </c>
      <c r="E660" s="252" t="s">
        <v>1</v>
      </c>
      <c r="F660" s="253" t="s">
        <v>88</v>
      </c>
      <c r="G660" s="251"/>
      <c r="H660" s="254">
        <v>2</v>
      </c>
      <c r="I660" s="255"/>
      <c r="J660" s="251"/>
      <c r="K660" s="251"/>
      <c r="L660" s="256"/>
      <c r="M660" s="257"/>
      <c r="N660" s="258"/>
      <c r="O660" s="258"/>
      <c r="P660" s="258"/>
      <c r="Q660" s="258"/>
      <c r="R660" s="258"/>
      <c r="S660" s="258"/>
      <c r="T660" s="25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0" t="s">
        <v>168</v>
      </c>
      <c r="AU660" s="260" t="s">
        <v>88</v>
      </c>
      <c r="AV660" s="14" t="s">
        <v>88</v>
      </c>
      <c r="AW660" s="14" t="s">
        <v>35</v>
      </c>
      <c r="AX660" s="14" t="s">
        <v>79</v>
      </c>
      <c r="AY660" s="260" t="s">
        <v>160</v>
      </c>
    </row>
    <row r="661" s="15" customFormat="1">
      <c r="A661" s="15"/>
      <c r="B661" s="261"/>
      <c r="C661" s="262"/>
      <c r="D661" s="241" t="s">
        <v>168</v>
      </c>
      <c r="E661" s="263" t="s">
        <v>1</v>
      </c>
      <c r="F661" s="264" t="s">
        <v>173</v>
      </c>
      <c r="G661" s="262"/>
      <c r="H661" s="265">
        <v>2</v>
      </c>
      <c r="I661" s="266"/>
      <c r="J661" s="262"/>
      <c r="K661" s="262"/>
      <c r="L661" s="267"/>
      <c r="M661" s="268"/>
      <c r="N661" s="269"/>
      <c r="O661" s="269"/>
      <c r="P661" s="269"/>
      <c r="Q661" s="269"/>
      <c r="R661" s="269"/>
      <c r="S661" s="269"/>
      <c r="T661" s="270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71" t="s">
        <v>168</v>
      </c>
      <c r="AU661" s="271" t="s">
        <v>88</v>
      </c>
      <c r="AV661" s="15" t="s">
        <v>167</v>
      </c>
      <c r="AW661" s="15" t="s">
        <v>35</v>
      </c>
      <c r="AX661" s="15" t="s">
        <v>86</v>
      </c>
      <c r="AY661" s="271" t="s">
        <v>160</v>
      </c>
    </row>
    <row r="662" s="2" customFormat="1" ht="37.8" customHeight="1">
      <c r="A662" s="38"/>
      <c r="B662" s="39"/>
      <c r="C662" s="226" t="s">
        <v>809</v>
      </c>
      <c r="D662" s="226" t="s">
        <v>162</v>
      </c>
      <c r="E662" s="227" t="s">
        <v>810</v>
      </c>
      <c r="F662" s="228" t="s">
        <v>811</v>
      </c>
      <c r="G662" s="229" t="s">
        <v>256</v>
      </c>
      <c r="H662" s="230">
        <v>6</v>
      </c>
      <c r="I662" s="231"/>
      <c r="J662" s="232">
        <f>ROUND(I662*H662,2)</f>
        <v>0</v>
      </c>
      <c r="K662" s="228" t="s">
        <v>166</v>
      </c>
      <c r="L662" s="44"/>
      <c r="M662" s="233" t="s">
        <v>1</v>
      </c>
      <c r="N662" s="234" t="s">
        <v>44</v>
      </c>
      <c r="O662" s="91"/>
      <c r="P662" s="235">
        <f>O662*H662</f>
        <v>0</v>
      </c>
      <c r="Q662" s="235">
        <v>0.0021656000000000002</v>
      </c>
      <c r="R662" s="235">
        <f>Q662*H662</f>
        <v>0.012993600000000001</v>
      </c>
      <c r="S662" s="235">
        <v>0</v>
      </c>
      <c r="T662" s="23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37" t="s">
        <v>230</v>
      </c>
      <c r="AT662" s="237" t="s">
        <v>162</v>
      </c>
      <c r="AU662" s="237" t="s">
        <v>88</v>
      </c>
      <c r="AY662" s="17" t="s">
        <v>160</v>
      </c>
      <c r="BE662" s="238">
        <f>IF(N662="základní",J662,0)</f>
        <v>0</v>
      </c>
      <c r="BF662" s="238">
        <f>IF(N662="snížená",J662,0)</f>
        <v>0</v>
      </c>
      <c r="BG662" s="238">
        <f>IF(N662="zákl. přenesená",J662,0)</f>
        <v>0</v>
      </c>
      <c r="BH662" s="238">
        <f>IF(N662="sníž. přenesená",J662,0)</f>
        <v>0</v>
      </c>
      <c r="BI662" s="238">
        <f>IF(N662="nulová",J662,0)</f>
        <v>0</v>
      </c>
      <c r="BJ662" s="17" t="s">
        <v>86</v>
      </c>
      <c r="BK662" s="238">
        <f>ROUND(I662*H662,2)</f>
        <v>0</v>
      </c>
      <c r="BL662" s="17" t="s">
        <v>230</v>
      </c>
      <c r="BM662" s="237" t="s">
        <v>812</v>
      </c>
    </row>
    <row r="663" s="13" customFormat="1">
      <c r="A663" s="13"/>
      <c r="B663" s="239"/>
      <c r="C663" s="240"/>
      <c r="D663" s="241" t="s">
        <v>168</v>
      </c>
      <c r="E663" s="242" t="s">
        <v>1</v>
      </c>
      <c r="F663" s="243" t="s">
        <v>813</v>
      </c>
      <c r="G663" s="240"/>
      <c r="H663" s="242" t="s">
        <v>1</v>
      </c>
      <c r="I663" s="244"/>
      <c r="J663" s="240"/>
      <c r="K663" s="240"/>
      <c r="L663" s="245"/>
      <c r="M663" s="246"/>
      <c r="N663" s="247"/>
      <c r="O663" s="247"/>
      <c r="P663" s="247"/>
      <c r="Q663" s="247"/>
      <c r="R663" s="247"/>
      <c r="S663" s="247"/>
      <c r="T663" s="24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9" t="s">
        <v>168</v>
      </c>
      <c r="AU663" s="249" t="s">
        <v>88</v>
      </c>
      <c r="AV663" s="13" t="s">
        <v>86</v>
      </c>
      <c r="AW663" s="13" t="s">
        <v>35</v>
      </c>
      <c r="AX663" s="13" t="s">
        <v>79</v>
      </c>
      <c r="AY663" s="249" t="s">
        <v>160</v>
      </c>
    </row>
    <row r="664" s="14" customFormat="1">
      <c r="A664" s="14"/>
      <c r="B664" s="250"/>
      <c r="C664" s="251"/>
      <c r="D664" s="241" t="s">
        <v>168</v>
      </c>
      <c r="E664" s="252" t="s">
        <v>1</v>
      </c>
      <c r="F664" s="253" t="s">
        <v>814</v>
      </c>
      <c r="G664" s="251"/>
      <c r="H664" s="254">
        <v>6</v>
      </c>
      <c r="I664" s="255"/>
      <c r="J664" s="251"/>
      <c r="K664" s="251"/>
      <c r="L664" s="256"/>
      <c r="M664" s="257"/>
      <c r="N664" s="258"/>
      <c r="O664" s="258"/>
      <c r="P664" s="258"/>
      <c r="Q664" s="258"/>
      <c r="R664" s="258"/>
      <c r="S664" s="258"/>
      <c r="T664" s="25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0" t="s">
        <v>168</v>
      </c>
      <c r="AU664" s="260" t="s">
        <v>88</v>
      </c>
      <c r="AV664" s="14" t="s">
        <v>88</v>
      </c>
      <c r="AW664" s="14" t="s">
        <v>35</v>
      </c>
      <c r="AX664" s="14" t="s">
        <v>79</v>
      </c>
      <c r="AY664" s="260" t="s">
        <v>160</v>
      </c>
    </row>
    <row r="665" s="15" customFormat="1">
      <c r="A665" s="15"/>
      <c r="B665" s="261"/>
      <c r="C665" s="262"/>
      <c r="D665" s="241" t="s">
        <v>168</v>
      </c>
      <c r="E665" s="263" t="s">
        <v>1</v>
      </c>
      <c r="F665" s="264" t="s">
        <v>173</v>
      </c>
      <c r="G665" s="262"/>
      <c r="H665" s="265">
        <v>6</v>
      </c>
      <c r="I665" s="266"/>
      <c r="J665" s="262"/>
      <c r="K665" s="262"/>
      <c r="L665" s="267"/>
      <c r="M665" s="268"/>
      <c r="N665" s="269"/>
      <c r="O665" s="269"/>
      <c r="P665" s="269"/>
      <c r="Q665" s="269"/>
      <c r="R665" s="269"/>
      <c r="S665" s="269"/>
      <c r="T665" s="270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71" t="s">
        <v>168</v>
      </c>
      <c r="AU665" s="271" t="s">
        <v>88</v>
      </c>
      <c r="AV665" s="15" t="s">
        <v>167</v>
      </c>
      <c r="AW665" s="15" t="s">
        <v>35</v>
      </c>
      <c r="AX665" s="15" t="s">
        <v>86</v>
      </c>
      <c r="AY665" s="271" t="s">
        <v>160</v>
      </c>
    </row>
    <row r="666" s="2" customFormat="1" ht="44.25" customHeight="1">
      <c r="A666" s="38"/>
      <c r="B666" s="39"/>
      <c r="C666" s="226" t="s">
        <v>504</v>
      </c>
      <c r="D666" s="226" t="s">
        <v>162</v>
      </c>
      <c r="E666" s="227" t="s">
        <v>815</v>
      </c>
      <c r="F666" s="228" t="s">
        <v>816</v>
      </c>
      <c r="G666" s="229" t="s">
        <v>679</v>
      </c>
      <c r="H666" s="282"/>
      <c r="I666" s="231"/>
      <c r="J666" s="232">
        <f>ROUND(I666*H666,2)</f>
        <v>0</v>
      </c>
      <c r="K666" s="228" t="s">
        <v>166</v>
      </c>
      <c r="L666" s="44"/>
      <c r="M666" s="233" t="s">
        <v>1</v>
      </c>
      <c r="N666" s="234" t="s">
        <v>44</v>
      </c>
      <c r="O666" s="91"/>
      <c r="P666" s="235">
        <f>O666*H666</f>
        <v>0</v>
      </c>
      <c r="Q666" s="235">
        <v>0</v>
      </c>
      <c r="R666" s="235">
        <f>Q666*H666</f>
        <v>0</v>
      </c>
      <c r="S666" s="235">
        <v>0</v>
      </c>
      <c r="T666" s="236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37" t="s">
        <v>230</v>
      </c>
      <c r="AT666" s="237" t="s">
        <v>162</v>
      </c>
      <c r="AU666" s="237" t="s">
        <v>88</v>
      </c>
      <c r="AY666" s="17" t="s">
        <v>160</v>
      </c>
      <c r="BE666" s="238">
        <f>IF(N666="základní",J666,0)</f>
        <v>0</v>
      </c>
      <c r="BF666" s="238">
        <f>IF(N666="snížená",J666,0)</f>
        <v>0</v>
      </c>
      <c r="BG666" s="238">
        <f>IF(N666="zákl. přenesená",J666,0)</f>
        <v>0</v>
      </c>
      <c r="BH666" s="238">
        <f>IF(N666="sníž. přenesená",J666,0)</f>
        <v>0</v>
      </c>
      <c r="BI666" s="238">
        <f>IF(N666="nulová",J666,0)</f>
        <v>0</v>
      </c>
      <c r="BJ666" s="17" t="s">
        <v>86</v>
      </c>
      <c r="BK666" s="238">
        <f>ROUND(I666*H666,2)</f>
        <v>0</v>
      </c>
      <c r="BL666" s="17" t="s">
        <v>230</v>
      </c>
      <c r="BM666" s="237" t="s">
        <v>817</v>
      </c>
    </row>
    <row r="667" s="12" customFormat="1" ht="22.8" customHeight="1">
      <c r="A667" s="12"/>
      <c r="B667" s="210"/>
      <c r="C667" s="211"/>
      <c r="D667" s="212" t="s">
        <v>78</v>
      </c>
      <c r="E667" s="224" t="s">
        <v>818</v>
      </c>
      <c r="F667" s="224" t="s">
        <v>819</v>
      </c>
      <c r="G667" s="211"/>
      <c r="H667" s="211"/>
      <c r="I667" s="214"/>
      <c r="J667" s="225">
        <f>BK667</f>
        <v>0</v>
      </c>
      <c r="K667" s="211"/>
      <c r="L667" s="216"/>
      <c r="M667" s="217"/>
      <c r="N667" s="218"/>
      <c r="O667" s="218"/>
      <c r="P667" s="219">
        <f>SUM(P668:P676)</f>
        <v>0</v>
      </c>
      <c r="Q667" s="218"/>
      <c r="R667" s="219">
        <f>SUM(R668:R676)</f>
        <v>0.0087526599999999989</v>
      </c>
      <c r="S667" s="218"/>
      <c r="T667" s="220">
        <f>SUM(T668:T676)</f>
        <v>0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21" t="s">
        <v>88</v>
      </c>
      <c r="AT667" s="222" t="s">
        <v>78</v>
      </c>
      <c r="AU667" s="222" t="s">
        <v>86</v>
      </c>
      <c r="AY667" s="221" t="s">
        <v>160</v>
      </c>
      <c r="BK667" s="223">
        <f>SUM(BK668:BK676)</f>
        <v>0</v>
      </c>
    </row>
    <row r="668" s="2" customFormat="1" ht="33" customHeight="1">
      <c r="A668" s="38"/>
      <c r="B668" s="39"/>
      <c r="C668" s="226" t="s">
        <v>820</v>
      </c>
      <c r="D668" s="226" t="s">
        <v>162</v>
      </c>
      <c r="E668" s="227" t="s">
        <v>821</v>
      </c>
      <c r="F668" s="228" t="s">
        <v>822</v>
      </c>
      <c r="G668" s="229" t="s">
        <v>242</v>
      </c>
      <c r="H668" s="230">
        <v>56.835000000000001</v>
      </c>
      <c r="I668" s="231"/>
      <c r="J668" s="232">
        <f>ROUND(I668*H668,2)</f>
        <v>0</v>
      </c>
      <c r="K668" s="228" t="s">
        <v>166</v>
      </c>
      <c r="L668" s="44"/>
      <c r="M668" s="233" t="s">
        <v>1</v>
      </c>
      <c r="N668" s="234" t="s">
        <v>44</v>
      </c>
      <c r="O668" s="91"/>
      <c r="P668" s="235">
        <f>O668*H668</f>
        <v>0</v>
      </c>
      <c r="Q668" s="235">
        <v>0</v>
      </c>
      <c r="R668" s="235">
        <f>Q668*H668</f>
        <v>0</v>
      </c>
      <c r="S668" s="235">
        <v>0</v>
      </c>
      <c r="T668" s="23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37" t="s">
        <v>230</v>
      </c>
      <c r="AT668" s="237" t="s">
        <v>162</v>
      </c>
      <c r="AU668" s="237" t="s">
        <v>88</v>
      </c>
      <c r="AY668" s="17" t="s">
        <v>160</v>
      </c>
      <c r="BE668" s="238">
        <f>IF(N668="základní",J668,0)</f>
        <v>0</v>
      </c>
      <c r="BF668" s="238">
        <f>IF(N668="snížená",J668,0)</f>
        <v>0</v>
      </c>
      <c r="BG668" s="238">
        <f>IF(N668="zákl. přenesená",J668,0)</f>
        <v>0</v>
      </c>
      <c r="BH668" s="238">
        <f>IF(N668="sníž. přenesená",J668,0)</f>
        <v>0</v>
      </c>
      <c r="BI668" s="238">
        <f>IF(N668="nulová",J668,0)</f>
        <v>0</v>
      </c>
      <c r="BJ668" s="17" t="s">
        <v>86</v>
      </c>
      <c r="BK668" s="238">
        <f>ROUND(I668*H668,2)</f>
        <v>0</v>
      </c>
      <c r="BL668" s="17" t="s">
        <v>230</v>
      </c>
      <c r="BM668" s="237" t="s">
        <v>823</v>
      </c>
    </row>
    <row r="669" s="13" customFormat="1">
      <c r="A669" s="13"/>
      <c r="B669" s="239"/>
      <c r="C669" s="240"/>
      <c r="D669" s="241" t="s">
        <v>168</v>
      </c>
      <c r="E669" s="242" t="s">
        <v>1</v>
      </c>
      <c r="F669" s="243" t="s">
        <v>824</v>
      </c>
      <c r="G669" s="240"/>
      <c r="H669" s="242" t="s">
        <v>1</v>
      </c>
      <c r="I669" s="244"/>
      <c r="J669" s="240"/>
      <c r="K669" s="240"/>
      <c r="L669" s="245"/>
      <c r="M669" s="246"/>
      <c r="N669" s="247"/>
      <c r="O669" s="247"/>
      <c r="P669" s="247"/>
      <c r="Q669" s="247"/>
      <c r="R669" s="247"/>
      <c r="S669" s="247"/>
      <c r="T669" s="24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9" t="s">
        <v>168</v>
      </c>
      <c r="AU669" s="249" t="s">
        <v>88</v>
      </c>
      <c r="AV669" s="13" t="s">
        <v>86</v>
      </c>
      <c r="AW669" s="13" t="s">
        <v>35</v>
      </c>
      <c r="AX669" s="13" t="s">
        <v>79</v>
      </c>
      <c r="AY669" s="249" t="s">
        <v>160</v>
      </c>
    </row>
    <row r="670" s="14" customFormat="1">
      <c r="A670" s="14"/>
      <c r="B670" s="250"/>
      <c r="C670" s="251"/>
      <c r="D670" s="241" t="s">
        <v>168</v>
      </c>
      <c r="E670" s="252" t="s">
        <v>1</v>
      </c>
      <c r="F670" s="253" t="s">
        <v>748</v>
      </c>
      <c r="G670" s="251"/>
      <c r="H670" s="254">
        <v>56.835000000000001</v>
      </c>
      <c r="I670" s="255"/>
      <c r="J670" s="251"/>
      <c r="K670" s="251"/>
      <c r="L670" s="256"/>
      <c r="M670" s="257"/>
      <c r="N670" s="258"/>
      <c r="O670" s="258"/>
      <c r="P670" s="258"/>
      <c r="Q670" s="258"/>
      <c r="R670" s="258"/>
      <c r="S670" s="258"/>
      <c r="T670" s="25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0" t="s">
        <v>168</v>
      </c>
      <c r="AU670" s="260" t="s">
        <v>88</v>
      </c>
      <c r="AV670" s="14" t="s">
        <v>88</v>
      </c>
      <c r="AW670" s="14" t="s">
        <v>35</v>
      </c>
      <c r="AX670" s="14" t="s">
        <v>79</v>
      </c>
      <c r="AY670" s="260" t="s">
        <v>160</v>
      </c>
    </row>
    <row r="671" s="15" customFormat="1">
      <c r="A671" s="15"/>
      <c r="B671" s="261"/>
      <c r="C671" s="262"/>
      <c r="D671" s="241" t="s">
        <v>168</v>
      </c>
      <c r="E671" s="263" t="s">
        <v>1</v>
      </c>
      <c r="F671" s="264" t="s">
        <v>173</v>
      </c>
      <c r="G671" s="262"/>
      <c r="H671" s="265">
        <v>56.835000000000001</v>
      </c>
      <c r="I671" s="266"/>
      <c r="J671" s="262"/>
      <c r="K671" s="262"/>
      <c r="L671" s="267"/>
      <c r="M671" s="268"/>
      <c r="N671" s="269"/>
      <c r="O671" s="269"/>
      <c r="P671" s="269"/>
      <c r="Q671" s="269"/>
      <c r="R671" s="269"/>
      <c r="S671" s="269"/>
      <c r="T671" s="270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71" t="s">
        <v>168</v>
      </c>
      <c r="AU671" s="271" t="s">
        <v>88</v>
      </c>
      <c r="AV671" s="15" t="s">
        <v>167</v>
      </c>
      <c r="AW671" s="15" t="s">
        <v>35</v>
      </c>
      <c r="AX671" s="15" t="s">
        <v>86</v>
      </c>
      <c r="AY671" s="271" t="s">
        <v>160</v>
      </c>
    </row>
    <row r="672" s="2" customFormat="1" ht="37.8" customHeight="1">
      <c r="A672" s="38"/>
      <c r="B672" s="39"/>
      <c r="C672" s="272" t="s">
        <v>508</v>
      </c>
      <c r="D672" s="272" t="s">
        <v>216</v>
      </c>
      <c r="E672" s="273" t="s">
        <v>825</v>
      </c>
      <c r="F672" s="274" t="s">
        <v>826</v>
      </c>
      <c r="G672" s="275" t="s">
        <v>242</v>
      </c>
      <c r="H672" s="276">
        <v>62.518999999999998</v>
      </c>
      <c r="I672" s="277"/>
      <c r="J672" s="278">
        <f>ROUND(I672*H672,2)</f>
        <v>0</v>
      </c>
      <c r="K672" s="274" t="s">
        <v>166</v>
      </c>
      <c r="L672" s="279"/>
      <c r="M672" s="280" t="s">
        <v>1</v>
      </c>
      <c r="N672" s="281" t="s">
        <v>44</v>
      </c>
      <c r="O672" s="91"/>
      <c r="P672" s="235">
        <f>O672*H672</f>
        <v>0</v>
      </c>
      <c r="Q672" s="235">
        <v>0.00013999999999999999</v>
      </c>
      <c r="R672" s="235">
        <f>Q672*H672</f>
        <v>0.0087526599999999989</v>
      </c>
      <c r="S672" s="235">
        <v>0</v>
      </c>
      <c r="T672" s="236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37" t="s">
        <v>278</v>
      </c>
      <c r="AT672" s="237" t="s">
        <v>216</v>
      </c>
      <c r="AU672" s="237" t="s">
        <v>88</v>
      </c>
      <c r="AY672" s="17" t="s">
        <v>160</v>
      </c>
      <c r="BE672" s="238">
        <f>IF(N672="základní",J672,0)</f>
        <v>0</v>
      </c>
      <c r="BF672" s="238">
        <f>IF(N672="snížená",J672,0)</f>
        <v>0</v>
      </c>
      <c r="BG672" s="238">
        <f>IF(N672="zákl. přenesená",J672,0)</f>
        <v>0</v>
      </c>
      <c r="BH672" s="238">
        <f>IF(N672="sníž. přenesená",J672,0)</f>
        <v>0</v>
      </c>
      <c r="BI672" s="238">
        <f>IF(N672="nulová",J672,0)</f>
        <v>0</v>
      </c>
      <c r="BJ672" s="17" t="s">
        <v>86</v>
      </c>
      <c r="BK672" s="238">
        <f>ROUND(I672*H672,2)</f>
        <v>0</v>
      </c>
      <c r="BL672" s="17" t="s">
        <v>230</v>
      </c>
      <c r="BM672" s="237" t="s">
        <v>827</v>
      </c>
    </row>
    <row r="673" s="2" customFormat="1">
      <c r="A673" s="38"/>
      <c r="B673" s="39"/>
      <c r="C673" s="40"/>
      <c r="D673" s="241" t="s">
        <v>828</v>
      </c>
      <c r="E673" s="40"/>
      <c r="F673" s="283" t="s">
        <v>829</v>
      </c>
      <c r="G673" s="40"/>
      <c r="H673" s="40"/>
      <c r="I673" s="284"/>
      <c r="J673" s="40"/>
      <c r="K673" s="40"/>
      <c r="L673" s="44"/>
      <c r="M673" s="285"/>
      <c r="N673" s="286"/>
      <c r="O673" s="91"/>
      <c r="P673" s="91"/>
      <c r="Q673" s="91"/>
      <c r="R673" s="91"/>
      <c r="S673" s="91"/>
      <c r="T673" s="92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828</v>
      </c>
      <c r="AU673" s="17" t="s">
        <v>88</v>
      </c>
    </row>
    <row r="674" s="14" customFormat="1">
      <c r="A674" s="14"/>
      <c r="B674" s="250"/>
      <c r="C674" s="251"/>
      <c r="D674" s="241" t="s">
        <v>168</v>
      </c>
      <c r="E674" s="252" t="s">
        <v>1</v>
      </c>
      <c r="F674" s="253" t="s">
        <v>830</v>
      </c>
      <c r="G674" s="251"/>
      <c r="H674" s="254">
        <v>62.518999999999998</v>
      </c>
      <c r="I674" s="255"/>
      <c r="J674" s="251"/>
      <c r="K674" s="251"/>
      <c r="L674" s="256"/>
      <c r="M674" s="257"/>
      <c r="N674" s="258"/>
      <c r="O674" s="258"/>
      <c r="P674" s="258"/>
      <c r="Q674" s="258"/>
      <c r="R674" s="258"/>
      <c r="S674" s="258"/>
      <c r="T674" s="25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0" t="s">
        <v>168</v>
      </c>
      <c r="AU674" s="260" t="s">
        <v>88</v>
      </c>
      <c r="AV674" s="14" t="s">
        <v>88</v>
      </c>
      <c r="AW674" s="14" t="s">
        <v>35</v>
      </c>
      <c r="AX674" s="14" t="s">
        <v>79</v>
      </c>
      <c r="AY674" s="260" t="s">
        <v>160</v>
      </c>
    </row>
    <row r="675" s="15" customFormat="1">
      <c r="A675" s="15"/>
      <c r="B675" s="261"/>
      <c r="C675" s="262"/>
      <c r="D675" s="241" t="s">
        <v>168</v>
      </c>
      <c r="E675" s="263" t="s">
        <v>1</v>
      </c>
      <c r="F675" s="264" t="s">
        <v>173</v>
      </c>
      <c r="G675" s="262"/>
      <c r="H675" s="265">
        <v>62.518999999999998</v>
      </c>
      <c r="I675" s="266"/>
      <c r="J675" s="262"/>
      <c r="K675" s="262"/>
      <c r="L675" s="267"/>
      <c r="M675" s="268"/>
      <c r="N675" s="269"/>
      <c r="O675" s="269"/>
      <c r="P675" s="269"/>
      <c r="Q675" s="269"/>
      <c r="R675" s="269"/>
      <c r="S675" s="269"/>
      <c r="T675" s="270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71" t="s">
        <v>168</v>
      </c>
      <c r="AU675" s="271" t="s">
        <v>88</v>
      </c>
      <c r="AV675" s="15" t="s">
        <v>167</v>
      </c>
      <c r="AW675" s="15" t="s">
        <v>35</v>
      </c>
      <c r="AX675" s="15" t="s">
        <v>86</v>
      </c>
      <c r="AY675" s="271" t="s">
        <v>160</v>
      </c>
    </row>
    <row r="676" s="2" customFormat="1" ht="44.25" customHeight="1">
      <c r="A676" s="38"/>
      <c r="B676" s="39"/>
      <c r="C676" s="226" t="s">
        <v>831</v>
      </c>
      <c r="D676" s="226" t="s">
        <v>162</v>
      </c>
      <c r="E676" s="227" t="s">
        <v>832</v>
      </c>
      <c r="F676" s="228" t="s">
        <v>833</v>
      </c>
      <c r="G676" s="229" t="s">
        <v>679</v>
      </c>
      <c r="H676" s="282"/>
      <c r="I676" s="231"/>
      <c r="J676" s="232">
        <f>ROUND(I676*H676,2)</f>
        <v>0</v>
      </c>
      <c r="K676" s="228" t="s">
        <v>166</v>
      </c>
      <c r="L676" s="44"/>
      <c r="M676" s="233" t="s">
        <v>1</v>
      </c>
      <c r="N676" s="234" t="s">
        <v>44</v>
      </c>
      <c r="O676" s="91"/>
      <c r="P676" s="235">
        <f>O676*H676</f>
        <v>0</v>
      </c>
      <c r="Q676" s="235">
        <v>0</v>
      </c>
      <c r="R676" s="235">
        <f>Q676*H676</f>
        <v>0</v>
      </c>
      <c r="S676" s="235">
        <v>0</v>
      </c>
      <c r="T676" s="236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37" t="s">
        <v>230</v>
      </c>
      <c r="AT676" s="237" t="s">
        <v>162</v>
      </c>
      <c r="AU676" s="237" t="s">
        <v>88</v>
      </c>
      <c r="AY676" s="17" t="s">
        <v>160</v>
      </c>
      <c r="BE676" s="238">
        <f>IF(N676="základní",J676,0)</f>
        <v>0</v>
      </c>
      <c r="BF676" s="238">
        <f>IF(N676="snížená",J676,0)</f>
        <v>0</v>
      </c>
      <c r="BG676" s="238">
        <f>IF(N676="zákl. přenesená",J676,0)</f>
        <v>0</v>
      </c>
      <c r="BH676" s="238">
        <f>IF(N676="sníž. přenesená",J676,0)</f>
        <v>0</v>
      </c>
      <c r="BI676" s="238">
        <f>IF(N676="nulová",J676,0)</f>
        <v>0</v>
      </c>
      <c r="BJ676" s="17" t="s">
        <v>86</v>
      </c>
      <c r="BK676" s="238">
        <f>ROUND(I676*H676,2)</f>
        <v>0</v>
      </c>
      <c r="BL676" s="17" t="s">
        <v>230</v>
      </c>
      <c r="BM676" s="237" t="s">
        <v>834</v>
      </c>
    </row>
    <row r="677" s="12" customFormat="1" ht="22.8" customHeight="1">
      <c r="A677" s="12"/>
      <c r="B677" s="210"/>
      <c r="C677" s="211"/>
      <c r="D677" s="212" t="s">
        <v>78</v>
      </c>
      <c r="E677" s="224" t="s">
        <v>835</v>
      </c>
      <c r="F677" s="224" t="s">
        <v>836</v>
      </c>
      <c r="G677" s="211"/>
      <c r="H677" s="211"/>
      <c r="I677" s="214"/>
      <c r="J677" s="225">
        <f>BK677</f>
        <v>0</v>
      </c>
      <c r="K677" s="211"/>
      <c r="L677" s="216"/>
      <c r="M677" s="217"/>
      <c r="N677" s="218"/>
      <c r="O677" s="218"/>
      <c r="P677" s="219">
        <f>SUM(P678:P685)</f>
        <v>0</v>
      </c>
      <c r="Q677" s="218"/>
      <c r="R677" s="219">
        <f>SUM(R678:R685)</f>
        <v>0.084936599999999987</v>
      </c>
      <c r="S677" s="218"/>
      <c r="T677" s="220">
        <f>SUM(T678:T685)</f>
        <v>0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21" t="s">
        <v>88</v>
      </c>
      <c r="AT677" s="222" t="s">
        <v>78</v>
      </c>
      <c r="AU677" s="222" t="s">
        <v>86</v>
      </c>
      <c r="AY677" s="221" t="s">
        <v>160</v>
      </c>
      <c r="BK677" s="223">
        <f>SUM(BK678:BK685)</f>
        <v>0</v>
      </c>
    </row>
    <row r="678" s="2" customFormat="1" ht="37.8" customHeight="1">
      <c r="A678" s="38"/>
      <c r="B678" s="39"/>
      <c r="C678" s="226" t="s">
        <v>513</v>
      </c>
      <c r="D678" s="226" t="s">
        <v>162</v>
      </c>
      <c r="E678" s="227" t="s">
        <v>837</v>
      </c>
      <c r="F678" s="228" t="s">
        <v>838</v>
      </c>
      <c r="G678" s="229" t="s">
        <v>242</v>
      </c>
      <c r="H678" s="230">
        <v>9.6300000000000008</v>
      </c>
      <c r="I678" s="231"/>
      <c r="J678" s="232">
        <f>ROUND(I678*H678,2)</f>
        <v>0</v>
      </c>
      <c r="K678" s="228" t="s">
        <v>166</v>
      </c>
      <c r="L678" s="44"/>
      <c r="M678" s="233" t="s">
        <v>1</v>
      </c>
      <c r="N678" s="234" t="s">
        <v>44</v>
      </c>
      <c r="O678" s="91"/>
      <c r="P678" s="235">
        <f>O678*H678</f>
        <v>0</v>
      </c>
      <c r="Q678" s="235">
        <v>0</v>
      </c>
      <c r="R678" s="235">
        <f>Q678*H678</f>
        <v>0</v>
      </c>
      <c r="S678" s="235">
        <v>0</v>
      </c>
      <c r="T678" s="23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37" t="s">
        <v>230</v>
      </c>
      <c r="AT678" s="237" t="s">
        <v>162</v>
      </c>
      <c r="AU678" s="237" t="s">
        <v>88</v>
      </c>
      <c r="AY678" s="17" t="s">
        <v>160</v>
      </c>
      <c r="BE678" s="238">
        <f>IF(N678="základní",J678,0)</f>
        <v>0</v>
      </c>
      <c r="BF678" s="238">
        <f>IF(N678="snížená",J678,0)</f>
        <v>0</v>
      </c>
      <c r="BG678" s="238">
        <f>IF(N678="zákl. přenesená",J678,0)</f>
        <v>0</v>
      </c>
      <c r="BH678" s="238">
        <f>IF(N678="sníž. přenesená",J678,0)</f>
        <v>0</v>
      </c>
      <c r="BI678" s="238">
        <f>IF(N678="nulová",J678,0)</f>
        <v>0</v>
      </c>
      <c r="BJ678" s="17" t="s">
        <v>86</v>
      </c>
      <c r="BK678" s="238">
        <f>ROUND(I678*H678,2)</f>
        <v>0</v>
      </c>
      <c r="BL678" s="17" t="s">
        <v>230</v>
      </c>
      <c r="BM678" s="237" t="s">
        <v>839</v>
      </c>
    </row>
    <row r="679" s="13" customFormat="1">
      <c r="A679" s="13"/>
      <c r="B679" s="239"/>
      <c r="C679" s="240"/>
      <c r="D679" s="241" t="s">
        <v>168</v>
      </c>
      <c r="E679" s="242" t="s">
        <v>1</v>
      </c>
      <c r="F679" s="243" t="s">
        <v>840</v>
      </c>
      <c r="G679" s="240"/>
      <c r="H679" s="242" t="s">
        <v>1</v>
      </c>
      <c r="I679" s="244"/>
      <c r="J679" s="240"/>
      <c r="K679" s="240"/>
      <c r="L679" s="245"/>
      <c r="M679" s="246"/>
      <c r="N679" s="247"/>
      <c r="O679" s="247"/>
      <c r="P679" s="247"/>
      <c r="Q679" s="247"/>
      <c r="R679" s="247"/>
      <c r="S679" s="247"/>
      <c r="T679" s="24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9" t="s">
        <v>168</v>
      </c>
      <c r="AU679" s="249" t="s">
        <v>88</v>
      </c>
      <c r="AV679" s="13" t="s">
        <v>86</v>
      </c>
      <c r="AW679" s="13" t="s">
        <v>35</v>
      </c>
      <c r="AX679" s="13" t="s">
        <v>79</v>
      </c>
      <c r="AY679" s="249" t="s">
        <v>160</v>
      </c>
    </row>
    <row r="680" s="14" customFormat="1">
      <c r="A680" s="14"/>
      <c r="B680" s="250"/>
      <c r="C680" s="251"/>
      <c r="D680" s="241" t="s">
        <v>168</v>
      </c>
      <c r="E680" s="252" t="s">
        <v>1</v>
      </c>
      <c r="F680" s="253" t="s">
        <v>841</v>
      </c>
      <c r="G680" s="251"/>
      <c r="H680" s="254">
        <v>9.6300000000000008</v>
      </c>
      <c r="I680" s="255"/>
      <c r="J680" s="251"/>
      <c r="K680" s="251"/>
      <c r="L680" s="256"/>
      <c r="M680" s="257"/>
      <c r="N680" s="258"/>
      <c r="O680" s="258"/>
      <c r="P680" s="258"/>
      <c r="Q680" s="258"/>
      <c r="R680" s="258"/>
      <c r="S680" s="258"/>
      <c r="T680" s="25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0" t="s">
        <v>168</v>
      </c>
      <c r="AU680" s="260" t="s">
        <v>88</v>
      </c>
      <c r="AV680" s="14" t="s">
        <v>88</v>
      </c>
      <c r="AW680" s="14" t="s">
        <v>35</v>
      </c>
      <c r="AX680" s="14" t="s">
        <v>79</v>
      </c>
      <c r="AY680" s="260" t="s">
        <v>160</v>
      </c>
    </row>
    <row r="681" s="15" customFormat="1">
      <c r="A681" s="15"/>
      <c r="B681" s="261"/>
      <c r="C681" s="262"/>
      <c r="D681" s="241" t="s">
        <v>168</v>
      </c>
      <c r="E681" s="263" t="s">
        <v>1</v>
      </c>
      <c r="F681" s="264" t="s">
        <v>173</v>
      </c>
      <c r="G681" s="262"/>
      <c r="H681" s="265">
        <v>9.6300000000000008</v>
      </c>
      <c r="I681" s="266"/>
      <c r="J681" s="262"/>
      <c r="K681" s="262"/>
      <c r="L681" s="267"/>
      <c r="M681" s="268"/>
      <c r="N681" s="269"/>
      <c r="O681" s="269"/>
      <c r="P681" s="269"/>
      <c r="Q681" s="269"/>
      <c r="R681" s="269"/>
      <c r="S681" s="269"/>
      <c r="T681" s="270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71" t="s">
        <v>168</v>
      </c>
      <c r="AU681" s="271" t="s">
        <v>88</v>
      </c>
      <c r="AV681" s="15" t="s">
        <v>167</v>
      </c>
      <c r="AW681" s="15" t="s">
        <v>35</v>
      </c>
      <c r="AX681" s="15" t="s">
        <v>86</v>
      </c>
      <c r="AY681" s="271" t="s">
        <v>160</v>
      </c>
    </row>
    <row r="682" s="2" customFormat="1" ht="24.15" customHeight="1">
      <c r="A682" s="38"/>
      <c r="B682" s="39"/>
      <c r="C682" s="272" t="s">
        <v>842</v>
      </c>
      <c r="D682" s="272" t="s">
        <v>216</v>
      </c>
      <c r="E682" s="273" t="s">
        <v>843</v>
      </c>
      <c r="F682" s="274" t="s">
        <v>844</v>
      </c>
      <c r="G682" s="275" t="s">
        <v>242</v>
      </c>
      <c r="H682" s="276">
        <v>11.555999999999999</v>
      </c>
      <c r="I682" s="277"/>
      <c r="J682" s="278">
        <f>ROUND(I682*H682,2)</f>
        <v>0</v>
      </c>
      <c r="K682" s="274" t="s">
        <v>166</v>
      </c>
      <c r="L682" s="279"/>
      <c r="M682" s="280" t="s">
        <v>1</v>
      </c>
      <c r="N682" s="281" t="s">
        <v>44</v>
      </c>
      <c r="O682" s="91"/>
      <c r="P682" s="235">
        <f>O682*H682</f>
        <v>0</v>
      </c>
      <c r="Q682" s="235">
        <v>0.0073499999999999998</v>
      </c>
      <c r="R682" s="235">
        <f>Q682*H682</f>
        <v>0.084936599999999987</v>
      </c>
      <c r="S682" s="235">
        <v>0</v>
      </c>
      <c r="T682" s="23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37" t="s">
        <v>278</v>
      </c>
      <c r="AT682" s="237" t="s">
        <v>216</v>
      </c>
      <c r="AU682" s="237" t="s">
        <v>88</v>
      </c>
      <c r="AY682" s="17" t="s">
        <v>160</v>
      </c>
      <c r="BE682" s="238">
        <f>IF(N682="základní",J682,0)</f>
        <v>0</v>
      </c>
      <c r="BF682" s="238">
        <f>IF(N682="snížená",J682,0)</f>
        <v>0</v>
      </c>
      <c r="BG682" s="238">
        <f>IF(N682="zákl. přenesená",J682,0)</f>
        <v>0</v>
      </c>
      <c r="BH682" s="238">
        <f>IF(N682="sníž. přenesená",J682,0)</f>
        <v>0</v>
      </c>
      <c r="BI682" s="238">
        <f>IF(N682="nulová",J682,0)</f>
        <v>0</v>
      </c>
      <c r="BJ682" s="17" t="s">
        <v>86</v>
      </c>
      <c r="BK682" s="238">
        <f>ROUND(I682*H682,2)</f>
        <v>0</v>
      </c>
      <c r="BL682" s="17" t="s">
        <v>230</v>
      </c>
      <c r="BM682" s="237" t="s">
        <v>845</v>
      </c>
    </row>
    <row r="683" s="14" customFormat="1">
      <c r="A683" s="14"/>
      <c r="B683" s="250"/>
      <c r="C683" s="251"/>
      <c r="D683" s="241" t="s">
        <v>168</v>
      </c>
      <c r="E683" s="252" t="s">
        <v>1</v>
      </c>
      <c r="F683" s="253" t="s">
        <v>846</v>
      </c>
      <c r="G683" s="251"/>
      <c r="H683" s="254">
        <v>11.555999999999999</v>
      </c>
      <c r="I683" s="255"/>
      <c r="J683" s="251"/>
      <c r="K683" s="251"/>
      <c r="L683" s="256"/>
      <c r="M683" s="257"/>
      <c r="N683" s="258"/>
      <c r="O683" s="258"/>
      <c r="P683" s="258"/>
      <c r="Q683" s="258"/>
      <c r="R683" s="258"/>
      <c r="S683" s="258"/>
      <c r="T683" s="25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0" t="s">
        <v>168</v>
      </c>
      <c r="AU683" s="260" t="s">
        <v>88</v>
      </c>
      <c r="AV683" s="14" t="s">
        <v>88</v>
      </c>
      <c r="AW683" s="14" t="s">
        <v>35</v>
      </c>
      <c r="AX683" s="14" t="s">
        <v>79</v>
      </c>
      <c r="AY683" s="260" t="s">
        <v>160</v>
      </c>
    </row>
    <row r="684" s="15" customFormat="1">
      <c r="A684" s="15"/>
      <c r="B684" s="261"/>
      <c r="C684" s="262"/>
      <c r="D684" s="241" t="s">
        <v>168</v>
      </c>
      <c r="E684" s="263" t="s">
        <v>1</v>
      </c>
      <c r="F684" s="264" t="s">
        <v>173</v>
      </c>
      <c r="G684" s="262"/>
      <c r="H684" s="265">
        <v>11.555999999999999</v>
      </c>
      <c r="I684" s="266"/>
      <c r="J684" s="262"/>
      <c r="K684" s="262"/>
      <c r="L684" s="267"/>
      <c r="M684" s="268"/>
      <c r="N684" s="269"/>
      <c r="O684" s="269"/>
      <c r="P684" s="269"/>
      <c r="Q684" s="269"/>
      <c r="R684" s="269"/>
      <c r="S684" s="269"/>
      <c r="T684" s="270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71" t="s">
        <v>168</v>
      </c>
      <c r="AU684" s="271" t="s">
        <v>88</v>
      </c>
      <c r="AV684" s="15" t="s">
        <v>167</v>
      </c>
      <c r="AW684" s="15" t="s">
        <v>35</v>
      </c>
      <c r="AX684" s="15" t="s">
        <v>86</v>
      </c>
      <c r="AY684" s="271" t="s">
        <v>160</v>
      </c>
    </row>
    <row r="685" s="2" customFormat="1" ht="44.25" customHeight="1">
      <c r="A685" s="38"/>
      <c r="B685" s="39"/>
      <c r="C685" s="226" t="s">
        <v>523</v>
      </c>
      <c r="D685" s="226" t="s">
        <v>162</v>
      </c>
      <c r="E685" s="227" t="s">
        <v>847</v>
      </c>
      <c r="F685" s="228" t="s">
        <v>848</v>
      </c>
      <c r="G685" s="229" t="s">
        <v>679</v>
      </c>
      <c r="H685" s="282"/>
      <c r="I685" s="231"/>
      <c r="J685" s="232">
        <f>ROUND(I685*H685,2)</f>
        <v>0</v>
      </c>
      <c r="K685" s="228" t="s">
        <v>166</v>
      </c>
      <c r="L685" s="44"/>
      <c r="M685" s="233" t="s">
        <v>1</v>
      </c>
      <c r="N685" s="234" t="s">
        <v>44</v>
      </c>
      <c r="O685" s="91"/>
      <c r="P685" s="235">
        <f>O685*H685</f>
        <v>0</v>
      </c>
      <c r="Q685" s="235">
        <v>0</v>
      </c>
      <c r="R685" s="235">
        <f>Q685*H685</f>
        <v>0</v>
      </c>
      <c r="S685" s="235">
        <v>0</v>
      </c>
      <c r="T685" s="23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37" t="s">
        <v>230</v>
      </c>
      <c r="AT685" s="237" t="s">
        <v>162</v>
      </c>
      <c r="AU685" s="237" t="s">
        <v>88</v>
      </c>
      <c r="AY685" s="17" t="s">
        <v>160</v>
      </c>
      <c r="BE685" s="238">
        <f>IF(N685="základní",J685,0)</f>
        <v>0</v>
      </c>
      <c r="BF685" s="238">
        <f>IF(N685="snížená",J685,0)</f>
        <v>0</v>
      </c>
      <c r="BG685" s="238">
        <f>IF(N685="zákl. přenesená",J685,0)</f>
        <v>0</v>
      </c>
      <c r="BH685" s="238">
        <f>IF(N685="sníž. přenesená",J685,0)</f>
        <v>0</v>
      </c>
      <c r="BI685" s="238">
        <f>IF(N685="nulová",J685,0)</f>
        <v>0</v>
      </c>
      <c r="BJ685" s="17" t="s">
        <v>86</v>
      </c>
      <c r="BK685" s="238">
        <f>ROUND(I685*H685,2)</f>
        <v>0</v>
      </c>
      <c r="BL685" s="17" t="s">
        <v>230</v>
      </c>
      <c r="BM685" s="237" t="s">
        <v>849</v>
      </c>
    </row>
    <row r="686" s="12" customFormat="1" ht="22.8" customHeight="1">
      <c r="A686" s="12"/>
      <c r="B686" s="210"/>
      <c r="C686" s="211"/>
      <c r="D686" s="212" t="s">
        <v>78</v>
      </c>
      <c r="E686" s="224" t="s">
        <v>850</v>
      </c>
      <c r="F686" s="224" t="s">
        <v>851</v>
      </c>
      <c r="G686" s="211"/>
      <c r="H686" s="211"/>
      <c r="I686" s="214"/>
      <c r="J686" s="225">
        <f>BK686</f>
        <v>0</v>
      </c>
      <c r="K686" s="211"/>
      <c r="L686" s="216"/>
      <c r="M686" s="217"/>
      <c r="N686" s="218"/>
      <c r="O686" s="218"/>
      <c r="P686" s="219">
        <f>SUM(P687:P698)</f>
        <v>0</v>
      </c>
      <c r="Q686" s="218"/>
      <c r="R686" s="219">
        <f>SUM(R687:R698)</f>
        <v>0.00022231</v>
      </c>
      <c r="S686" s="218"/>
      <c r="T686" s="220">
        <f>SUM(T687:T698)</f>
        <v>0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21" t="s">
        <v>88</v>
      </c>
      <c r="AT686" s="222" t="s">
        <v>78</v>
      </c>
      <c r="AU686" s="222" t="s">
        <v>86</v>
      </c>
      <c r="AY686" s="221" t="s">
        <v>160</v>
      </c>
      <c r="BK686" s="223">
        <f>SUM(BK687:BK698)</f>
        <v>0</v>
      </c>
    </row>
    <row r="687" s="2" customFormat="1" ht="24.15" customHeight="1">
      <c r="A687" s="38"/>
      <c r="B687" s="39"/>
      <c r="C687" s="226" t="s">
        <v>852</v>
      </c>
      <c r="D687" s="226" t="s">
        <v>162</v>
      </c>
      <c r="E687" s="227" t="s">
        <v>853</v>
      </c>
      <c r="F687" s="228" t="s">
        <v>854</v>
      </c>
      <c r="G687" s="229" t="s">
        <v>319</v>
      </c>
      <c r="H687" s="230">
        <v>1</v>
      </c>
      <c r="I687" s="231"/>
      <c r="J687" s="232">
        <f>ROUND(I687*H687,2)</f>
        <v>0</v>
      </c>
      <c r="K687" s="228" t="s">
        <v>166</v>
      </c>
      <c r="L687" s="44"/>
      <c r="M687" s="233" t="s">
        <v>1</v>
      </c>
      <c r="N687" s="234" t="s">
        <v>44</v>
      </c>
      <c r="O687" s="91"/>
      <c r="P687" s="235">
        <f>O687*H687</f>
        <v>0</v>
      </c>
      <c r="Q687" s="235">
        <v>0</v>
      </c>
      <c r="R687" s="235">
        <f>Q687*H687</f>
        <v>0</v>
      </c>
      <c r="S687" s="235">
        <v>0</v>
      </c>
      <c r="T687" s="23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37" t="s">
        <v>230</v>
      </c>
      <c r="AT687" s="237" t="s">
        <v>162</v>
      </c>
      <c r="AU687" s="237" t="s">
        <v>88</v>
      </c>
      <c r="AY687" s="17" t="s">
        <v>160</v>
      </c>
      <c r="BE687" s="238">
        <f>IF(N687="základní",J687,0)</f>
        <v>0</v>
      </c>
      <c r="BF687" s="238">
        <f>IF(N687="snížená",J687,0)</f>
        <v>0</v>
      </c>
      <c r="BG687" s="238">
        <f>IF(N687="zákl. přenesená",J687,0)</f>
        <v>0</v>
      </c>
      <c r="BH687" s="238">
        <f>IF(N687="sníž. přenesená",J687,0)</f>
        <v>0</v>
      </c>
      <c r="BI687" s="238">
        <f>IF(N687="nulová",J687,0)</f>
        <v>0</v>
      </c>
      <c r="BJ687" s="17" t="s">
        <v>86</v>
      </c>
      <c r="BK687" s="238">
        <f>ROUND(I687*H687,2)</f>
        <v>0</v>
      </c>
      <c r="BL687" s="17" t="s">
        <v>230</v>
      </c>
      <c r="BM687" s="237" t="s">
        <v>855</v>
      </c>
    </row>
    <row r="688" s="13" customFormat="1">
      <c r="A688" s="13"/>
      <c r="B688" s="239"/>
      <c r="C688" s="240"/>
      <c r="D688" s="241" t="s">
        <v>168</v>
      </c>
      <c r="E688" s="242" t="s">
        <v>1</v>
      </c>
      <c r="F688" s="243" t="s">
        <v>856</v>
      </c>
      <c r="G688" s="240"/>
      <c r="H688" s="242" t="s">
        <v>1</v>
      </c>
      <c r="I688" s="244"/>
      <c r="J688" s="240"/>
      <c r="K688" s="240"/>
      <c r="L688" s="245"/>
      <c r="M688" s="246"/>
      <c r="N688" s="247"/>
      <c r="O688" s="247"/>
      <c r="P688" s="247"/>
      <c r="Q688" s="247"/>
      <c r="R688" s="247"/>
      <c r="S688" s="247"/>
      <c r="T688" s="24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9" t="s">
        <v>168</v>
      </c>
      <c r="AU688" s="249" t="s">
        <v>88</v>
      </c>
      <c r="AV688" s="13" t="s">
        <v>86</v>
      </c>
      <c r="AW688" s="13" t="s">
        <v>35</v>
      </c>
      <c r="AX688" s="13" t="s">
        <v>79</v>
      </c>
      <c r="AY688" s="249" t="s">
        <v>160</v>
      </c>
    </row>
    <row r="689" s="13" customFormat="1">
      <c r="A689" s="13"/>
      <c r="B689" s="239"/>
      <c r="C689" s="240"/>
      <c r="D689" s="241" t="s">
        <v>168</v>
      </c>
      <c r="E689" s="242" t="s">
        <v>1</v>
      </c>
      <c r="F689" s="243" t="s">
        <v>857</v>
      </c>
      <c r="G689" s="240"/>
      <c r="H689" s="242" t="s">
        <v>1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9" t="s">
        <v>168</v>
      </c>
      <c r="AU689" s="249" t="s">
        <v>88</v>
      </c>
      <c r="AV689" s="13" t="s">
        <v>86</v>
      </c>
      <c r="AW689" s="13" t="s">
        <v>35</v>
      </c>
      <c r="AX689" s="13" t="s">
        <v>79</v>
      </c>
      <c r="AY689" s="249" t="s">
        <v>160</v>
      </c>
    </row>
    <row r="690" s="14" customFormat="1">
      <c r="A690" s="14"/>
      <c r="B690" s="250"/>
      <c r="C690" s="251"/>
      <c r="D690" s="241" t="s">
        <v>168</v>
      </c>
      <c r="E690" s="252" t="s">
        <v>1</v>
      </c>
      <c r="F690" s="253" t="s">
        <v>86</v>
      </c>
      <c r="G690" s="251"/>
      <c r="H690" s="254">
        <v>1</v>
      </c>
      <c r="I690" s="255"/>
      <c r="J690" s="251"/>
      <c r="K690" s="251"/>
      <c r="L690" s="256"/>
      <c r="M690" s="257"/>
      <c r="N690" s="258"/>
      <c r="O690" s="258"/>
      <c r="P690" s="258"/>
      <c r="Q690" s="258"/>
      <c r="R690" s="258"/>
      <c r="S690" s="258"/>
      <c r="T690" s="25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0" t="s">
        <v>168</v>
      </c>
      <c r="AU690" s="260" t="s">
        <v>88</v>
      </c>
      <c r="AV690" s="14" t="s">
        <v>88</v>
      </c>
      <c r="AW690" s="14" t="s">
        <v>35</v>
      </c>
      <c r="AX690" s="14" t="s">
        <v>79</v>
      </c>
      <c r="AY690" s="260" t="s">
        <v>160</v>
      </c>
    </row>
    <row r="691" s="15" customFormat="1">
      <c r="A691" s="15"/>
      <c r="B691" s="261"/>
      <c r="C691" s="262"/>
      <c r="D691" s="241" t="s">
        <v>168</v>
      </c>
      <c r="E691" s="263" t="s">
        <v>1</v>
      </c>
      <c r="F691" s="264" t="s">
        <v>173</v>
      </c>
      <c r="G691" s="262"/>
      <c r="H691" s="265">
        <v>1</v>
      </c>
      <c r="I691" s="266"/>
      <c r="J691" s="262"/>
      <c r="K691" s="262"/>
      <c r="L691" s="267"/>
      <c r="M691" s="268"/>
      <c r="N691" s="269"/>
      <c r="O691" s="269"/>
      <c r="P691" s="269"/>
      <c r="Q691" s="269"/>
      <c r="R691" s="269"/>
      <c r="S691" s="269"/>
      <c r="T691" s="270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71" t="s">
        <v>168</v>
      </c>
      <c r="AU691" s="271" t="s">
        <v>88</v>
      </c>
      <c r="AV691" s="15" t="s">
        <v>167</v>
      </c>
      <c r="AW691" s="15" t="s">
        <v>35</v>
      </c>
      <c r="AX691" s="15" t="s">
        <v>86</v>
      </c>
      <c r="AY691" s="271" t="s">
        <v>160</v>
      </c>
    </row>
    <row r="692" s="2" customFormat="1" ht="33" customHeight="1">
      <c r="A692" s="38"/>
      <c r="B692" s="39"/>
      <c r="C692" s="272" t="s">
        <v>528</v>
      </c>
      <c r="D692" s="272" t="s">
        <v>216</v>
      </c>
      <c r="E692" s="273" t="s">
        <v>858</v>
      </c>
      <c r="F692" s="274" t="s">
        <v>859</v>
      </c>
      <c r="G692" s="275" t="s">
        <v>319</v>
      </c>
      <c r="H692" s="276">
        <v>1</v>
      </c>
      <c r="I692" s="277"/>
      <c r="J692" s="278">
        <f>ROUND(I692*H692,2)</f>
        <v>0</v>
      </c>
      <c r="K692" s="274" t="s">
        <v>1</v>
      </c>
      <c r="L692" s="279"/>
      <c r="M692" s="280" t="s">
        <v>1</v>
      </c>
      <c r="N692" s="281" t="s">
        <v>44</v>
      </c>
      <c r="O692" s="91"/>
      <c r="P692" s="235">
        <f>O692*H692</f>
        <v>0</v>
      </c>
      <c r="Q692" s="235">
        <v>0</v>
      </c>
      <c r="R692" s="235">
        <f>Q692*H692</f>
        <v>0</v>
      </c>
      <c r="S692" s="235">
        <v>0</v>
      </c>
      <c r="T692" s="23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37" t="s">
        <v>278</v>
      </c>
      <c r="AT692" s="237" t="s">
        <v>216</v>
      </c>
      <c r="AU692" s="237" t="s">
        <v>88</v>
      </c>
      <c r="AY692" s="17" t="s">
        <v>160</v>
      </c>
      <c r="BE692" s="238">
        <f>IF(N692="základní",J692,0)</f>
        <v>0</v>
      </c>
      <c r="BF692" s="238">
        <f>IF(N692="snížená",J692,0)</f>
        <v>0</v>
      </c>
      <c r="BG692" s="238">
        <f>IF(N692="zákl. přenesená",J692,0)</f>
        <v>0</v>
      </c>
      <c r="BH692" s="238">
        <f>IF(N692="sníž. přenesená",J692,0)</f>
        <v>0</v>
      </c>
      <c r="BI692" s="238">
        <f>IF(N692="nulová",J692,0)</f>
        <v>0</v>
      </c>
      <c r="BJ692" s="17" t="s">
        <v>86</v>
      </c>
      <c r="BK692" s="238">
        <f>ROUND(I692*H692,2)</f>
        <v>0</v>
      </c>
      <c r="BL692" s="17" t="s">
        <v>230</v>
      </c>
      <c r="BM692" s="237" t="s">
        <v>860</v>
      </c>
    </row>
    <row r="693" s="2" customFormat="1" ht="16.5" customHeight="1">
      <c r="A693" s="38"/>
      <c r="B693" s="39"/>
      <c r="C693" s="226" t="s">
        <v>861</v>
      </c>
      <c r="D693" s="226" t="s">
        <v>162</v>
      </c>
      <c r="E693" s="227" t="s">
        <v>862</v>
      </c>
      <c r="F693" s="228" t="s">
        <v>863</v>
      </c>
      <c r="G693" s="229" t="s">
        <v>242</v>
      </c>
      <c r="H693" s="230">
        <v>2.3650000000000002</v>
      </c>
      <c r="I693" s="231"/>
      <c r="J693" s="232">
        <f>ROUND(I693*H693,2)</f>
        <v>0</v>
      </c>
      <c r="K693" s="228" t="s">
        <v>166</v>
      </c>
      <c r="L693" s="44"/>
      <c r="M693" s="233" t="s">
        <v>1</v>
      </c>
      <c r="N693" s="234" t="s">
        <v>44</v>
      </c>
      <c r="O693" s="91"/>
      <c r="P693" s="235">
        <f>O693*H693</f>
        <v>0</v>
      </c>
      <c r="Q693" s="235">
        <v>9.3999999999999994E-05</v>
      </c>
      <c r="R693" s="235">
        <f>Q693*H693</f>
        <v>0.00022231</v>
      </c>
      <c r="S693" s="235">
        <v>0</v>
      </c>
      <c r="T693" s="23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37" t="s">
        <v>230</v>
      </c>
      <c r="AT693" s="237" t="s">
        <v>162</v>
      </c>
      <c r="AU693" s="237" t="s">
        <v>88</v>
      </c>
      <c r="AY693" s="17" t="s">
        <v>160</v>
      </c>
      <c r="BE693" s="238">
        <f>IF(N693="základní",J693,0)</f>
        <v>0</v>
      </c>
      <c r="BF693" s="238">
        <f>IF(N693="snížená",J693,0)</f>
        <v>0</v>
      </c>
      <c r="BG693" s="238">
        <f>IF(N693="zákl. přenesená",J693,0)</f>
        <v>0</v>
      </c>
      <c r="BH693" s="238">
        <f>IF(N693="sníž. přenesená",J693,0)</f>
        <v>0</v>
      </c>
      <c r="BI693" s="238">
        <f>IF(N693="nulová",J693,0)</f>
        <v>0</v>
      </c>
      <c r="BJ693" s="17" t="s">
        <v>86</v>
      </c>
      <c r="BK693" s="238">
        <f>ROUND(I693*H693,2)</f>
        <v>0</v>
      </c>
      <c r="BL693" s="17" t="s">
        <v>230</v>
      </c>
      <c r="BM693" s="237" t="s">
        <v>864</v>
      </c>
    </row>
    <row r="694" s="13" customFormat="1">
      <c r="A694" s="13"/>
      <c r="B694" s="239"/>
      <c r="C694" s="240"/>
      <c r="D694" s="241" t="s">
        <v>168</v>
      </c>
      <c r="E694" s="242" t="s">
        <v>1</v>
      </c>
      <c r="F694" s="243" t="s">
        <v>865</v>
      </c>
      <c r="G694" s="240"/>
      <c r="H694" s="242" t="s">
        <v>1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9" t="s">
        <v>168</v>
      </c>
      <c r="AU694" s="249" t="s">
        <v>88</v>
      </c>
      <c r="AV694" s="13" t="s">
        <v>86</v>
      </c>
      <c r="AW694" s="13" t="s">
        <v>35</v>
      </c>
      <c r="AX694" s="13" t="s">
        <v>79</v>
      </c>
      <c r="AY694" s="249" t="s">
        <v>160</v>
      </c>
    </row>
    <row r="695" s="14" customFormat="1">
      <c r="A695" s="14"/>
      <c r="B695" s="250"/>
      <c r="C695" s="251"/>
      <c r="D695" s="241" t="s">
        <v>168</v>
      </c>
      <c r="E695" s="252" t="s">
        <v>1</v>
      </c>
      <c r="F695" s="253" t="s">
        <v>866</v>
      </c>
      <c r="G695" s="251"/>
      <c r="H695" s="254">
        <v>2.3650000000000002</v>
      </c>
      <c r="I695" s="255"/>
      <c r="J695" s="251"/>
      <c r="K695" s="251"/>
      <c r="L695" s="256"/>
      <c r="M695" s="257"/>
      <c r="N695" s="258"/>
      <c r="O695" s="258"/>
      <c r="P695" s="258"/>
      <c r="Q695" s="258"/>
      <c r="R695" s="258"/>
      <c r="S695" s="258"/>
      <c r="T695" s="25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0" t="s">
        <v>168</v>
      </c>
      <c r="AU695" s="260" t="s">
        <v>88</v>
      </c>
      <c r="AV695" s="14" t="s">
        <v>88</v>
      </c>
      <c r="AW695" s="14" t="s">
        <v>35</v>
      </c>
      <c r="AX695" s="14" t="s">
        <v>79</v>
      </c>
      <c r="AY695" s="260" t="s">
        <v>160</v>
      </c>
    </row>
    <row r="696" s="15" customFormat="1">
      <c r="A696" s="15"/>
      <c r="B696" s="261"/>
      <c r="C696" s="262"/>
      <c r="D696" s="241" t="s">
        <v>168</v>
      </c>
      <c r="E696" s="263" t="s">
        <v>1</v>
      </c>
      <c r="F696" s="264" t="s">
        <v>173</v>
      </c>
      <c r="G696" s="262"/>
      <c r="H696" s="265">
        <v>2.3650000000000002</v>
      </c>
      <c r="I696" s="266"/>
      <c r="J696" s="262"/>
      <c r="K696" s="262"/>
      <c r="L696" s="267"/>
      <c r="M696" s="268"/>
      <c r="N696" s="269"/>
      <c r="O696" s="269"/>
      <c r="P696" s="269"/>
      <c r="Q696" s="269"/>
      <c r="R696" s="269"/>
      <c r="S696" s="269"/>
      <c r="T696" s="270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71" t="s">
        <v>168</v>
      </c>
      <c r="AU696" s="271" t="s">
        <v>88</v>
      </c>
      <c r="AV696" s="15" t="s">
        <v>167</v>
      </c>
      <c r="AW696" s="15" t="s">
        <v>35</v>
      </c>
      <c r="AX696" s="15" t="s">
        <v>86</v>
      </c>
      <c r="AY696" s="271" t="s">
        <v>160</v>
      </c>
    </row>
    <row r="697" s="2" customFormat="1" ht="33" customHeight="1">
      <c r="A697" s="38"/>
      <c r="B697" s="39"/>
      <c r="C697" s="272" t="s">
        <v>577</v>
      </c>
      <c r="D697" s="272" t="s">
        <v>216</v>
      </c>
      <c r="E697" s="273" t="s">
        <v>867</v>
      </c>
      <c r="F697" s="274" t="s">
        <v>868</v>
      </c>
      <c r="G697" s="275" t="s">
        <v>319</v>
      </c>
      <c r="H697" s="276">
        <v>1</v>
      </c>
      <c r="I697" s="277"/>
      <c r="J697" s="278">
        <f>ROUND(I697*H697,2)</f>
        <v>0</v>
      </c>
      <c r="K697" s="274" t="s">
        <v>1</v>
      </c>
      <c r="L697" s="279"/>
      <c r="M697" s="280" t="s">
        <v>1</v>
      </c>
      <c r="N697" s="281" t="s">
        <v>44</v>
      </c>
      <c r="O697" s="91"/>
      <c r="P697" s="235">
        <f>O697*H697</f>
        <v>0</v>
      </c>
      <c r="Q697" s="235">
        <v>0</v>
      </c>
      <c r="R697" s="235">
        <f>Q697*H697</f>
        <v>0</v>
      </c>
      <c r="S697" s="235">
        <v>0</v>
      </c>
      <c r="T697" s="23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37" t="s">
        <v>278</v>
      </c>
      <c r="AT697" s="237" t="s">
        <v>216</v>
      </c>
      <c r="AU697" s="237" t="s">
        <v>88</v>
      </c>
      <c r="AY697" s="17" t="s">
        <v>160</v>
      </c>
      <c r="BE697" s="238">
        <f>IF(N697="základní",J697,0)</f>
        <v>0</v>
      </c>
      <c r="BF697" s="238">
        <f>IF(N697="snížená",J697,0)</f>
        <v>0</v>
      </c>
      <c r="BG697" s="238">
        <f>IF(N697="zákl. přenesená",J697,0)</f>
        <v>0</v>
      </c>
      <c r="BH697" s="238">
        <f>IF(N697="sníž. přenesená",J697,0)</f>
        <v>0</v>
      </c>
      <c r="BI697" s="238">
        <f>IF(N697="nulová",J697,0)</f>
        <v>0</v>
      </c>
      <c r="BJ697" s="17" t="s">
        <v>86</v>
      </c>
      <c r="BK697" s="238">
        <f>ROUND(I697*H697,2)</f>
        <v>0</v>
      </c>
      <c r="BL697" s="17" t="s">
        <v>230</v>
      </c>
      <c r="BM697" s="237" t="s">
        <v>869</v>
      </c>
    </row>
    <row r="698" s="2" customFormat="1" ht="44.25" customHeight="1">
      <c r="A698" s="38"/>
      <c r="B698" s="39"/>
      <c r="C698" s="226" t="s">
        <v>870</v>
      </c>
      <c r="D698" s="226" t="s">
        <v>162</v>
      </c>
      <c r="E698" s="227" t="s">
        <v>871</v>
      </c>
      <c r="F698" s="228" t="s">
        <v>872</v>
      </c>
      <c r="G698" s="229" t="s">
        <v>679</v>
      </c>
      <c r="H698" s="282"/>
      <c r="I698" s="231"/>
      <c r="J698" s="232">
        <f>ROUND(I698*H698,2)</f>
        <v>0</v>
      </c>
      <c r="K698" s="228" t="s">
        <v>166</v>
      </c>
      <c r="L698" s="44"/>
      <c r="M698" s="233" t="s">
        <v>1</v>
      </c>
      <c r="N698" s="234" t="s">
        <v>44</v>
      </c>
      <c r="O698" s="91"/>
      <c r="P698" s="235">
        <f>O698*H698</f>
        <v>0</v>
      </c>
      <c r="Q698" s="235">
        <v>0</v>
      </c>
      <c r="R698" s="235">
        <f>Q698*H698</f>
        <v>0</v>
      </c>
      <c r="S698" s="235">
        <v>0</v>
      </c>
      <c r="T698" s="236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37" t="s">
        <v>230</v>
      </c>
      <c r="AT698" s="237" t="s">
        <v>162</v>
      </c>
      <c r="AU698" s="237" t="s">
        <v>88</v>
      </c>
      <c r="AY698" s="17" t="s">
        <v>160</v>
      </c>
      <c r="BE698" s="238">
        <f>IF(N698="základní",J698,0)</f>
        <v>0</v>
      </c>
      <c r="BF698" s="238">
        <f>IF(N698="snížená",J698,0)</f>
        <v>0</v>
      </c>
      <c r="BG698" s="238">
        <f>IF(N698="zákl. přenesená",J698,0)</f>
        <v>0</v>
      </c>
      <c r="BH698" s="238">
        <f>IF(N698="sníž. přenesená",J698,0)</f>
        <v>0</v>
      </c>
      <c r="BI698" s="238">
        <f>IF(N698="nulová",J698,0)</f>
        <v>0</v>
      </c>
      <c r="BJ698" s="17" t="s">
        <v>86</v>
      </c>
      <c r="BK698" s="238">
        <f>ROUND(I698*H698,2)</f>
        <v>0</v>
      </c>
      <c r="BL698" s="17" t="s">
        <v>230</v>
      </c>
      <c r="BM698" s="237" t="s">
        <v>873</v>
      </c>
    </row>
    <row r="699" s="12" customFormat="1" ht="22.8" customHeight="1">
      <c r="A699" s="12"/>
      <c r="B699" s="210"/>
      <c r="C699" s="211"/>
      <c r="D699" s="212" t="s">
        <v>78</v>
      </c>
      <c r="E699" s="224" t="s">
        <v>874</v>
      </c>
      <c r="F699" s="224" t="s">
        <v>875</v>
      </c>
      <c r="G699" s="211"/>
      <c r="H699" s="211"/>
      <c r="I699" s="214"/>
      <c r="J699" s="225">
        <f>BK699</f>
        <v>0</v>
      </c>
      <c r="K699" s="211"/>
      <c r="L699" s="216"/>
      <c r="M699" s="217"/>
      <c r="N699" s="218"/>
      <c r="O699" s="218"/>
      <c r="P699" s="219">
        <f>SUM(P700:P726)</f>
        <v>0</v>
      </c>
      <c r="Q699" s="218"/>
      <c r="R699" s="219">
        <f>SUM(R700:R726)</f>
        <v>3.0052766000000002</v>
      </c>
      <c r="S699" s="218"/>
      <c r="T699" s="220">
        <f>SUM(T700:T726)</f>
        <v>0</v>
      </c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R699" s="221" t="s">
        <v>88</v>
      </c>
      <c r="AT699" s="222" t="s">
        <v>78</v>
      </c>
      <c r="AU699" s="222" t="s">
        <v>86</v>
      </c>
      <c r="AY699" s="221" t="s">
        <v>160</v>
      </c>
      <c r="BK699" s="223">
        <f>SUM(BK700:BK726)</f>
        <v>0</v>
      </c>
    </row>
    <row r="700" s="2" customFormat="1" ht="24.15" customHeight="1">
      <c r="A700" s="38"/>
      <c r="B700" s="39"/>
      <c r="C700" s="226" t="s">
        <v>534</v>
      </c>
      <c r="D700" s="226" t="s">
        <v>162</v>
      </c>
      <c r="E700" s="227" t="s">
        <v>876</v>
      </c>
      <c r="F700" s="228" t="s">
        <v>877</v>
      </c>
      <c r="G700" s="229" t="s">
        <v>242</v>
      </c>
      <c r="H700" s="230">
        <v>80.787000000000006</v>
      </c>
      <c r="I700" s="231"/>
      <c r="J700" s="232">
        <f>ROUND(I700*H700,2)</f>
        <v>0</v>
      </c>
      <c r="K700" s="228" t="s">
        <v>166</v>
      </c>
      <c r="L700" s="44"/>
      <c r="M700" s="233" t="s">
        <v>1</v>
      </c>
      <c r="N700" s="234" t="s">
        <v>44</v>
      </c>
      <c r="O700" s="91"/>
      <c r="P700" s="235">
        <f>O700*H700</f>
        <v>0</v>
      </c>
      <c r="Q700" s="235">
        <v>0</v>
      </c>
      <c r="R700" s="235">
        <f>Q700*H700</f>
        <v>0</v>
      </c>
      <c r="S700" s="235">
        <v>0</v>
      </c>
      <c r="T700" s="23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37" t="s">
        <v>230</v>
      </c>
      <c r="AT700" s="237" t="s">
        <v>162</v>
      </c>
      <c r="AU700" s="237" t="s">
        <v>88</v>
      </c>
      <c r="AY700" s="17" t="s">
        <v>160</v>
      </c>
      <c r="BE700" s="238">
        <f>IF(N700="základní",J700,0)</f>
        <v>0</v>
      </c>
      <c r="BF700" s="238">
        <f>IF(N700="snížená",J700,0)</f>
        <v>0</v>
      </c>
      <c r="BG700" s="238">
        <f>IF(N700="zákl. přenesená",J700,0)</f>
        <v>0</v>
      </c>
      <c r="BH700" s="238">
        <f>IF(N700="sníž. přenesená",J700,0)</f>
        <v>0</v>
      </c>
      <c r="BI700" s="238">
        <f>IF(N700="nulová",J700,0)</f>
        <v>0</v>
      </c>
      <c r="BJ700" s="17" t="s">
        <v>86</v>
      </c>
      <c r="BK700" s="238">
        <f>ROUND(I700*H700,2)</f>
        <v>0</v>
      </c>
      <c r="BL700" s="17" t="s">
        <v>230</v>
      </c>
      <c r="BM700" s="237" t="s">
        <v>878</v>
      </c>
    </row>
    <row r="701" s="13" customFormat="1">
      <c r="A701" s="13"/>
      <c r="B701" s="239"/>
      <c r="C701" s="240"/>
      <c r="D701" s="241" t="s">
        <v>168</v>
      </c>
      <c r="E701" s="242" t="s">
        <v>1</v>
      </c>
      <c r="F701" s="243" t="s">
        <v>421</v>
      </c>
      <c r="G701" s="240"/>
      <c r="H701" s="242" t="s">
        <v>1</v>
      </c>
      <c r="I701" s="244"/>
      <c r="J701" s="240"/>
      <c r="K701" s="240"/>
      <c r="L701" s="245"/>
      <c r="M701" s="246"/>
      <c r="N701" s="247"/>
      <c r="O701" s="247"/>
      <c r="P701" s="247"/>
      <c r="Q701" s="247"/>
      <c r="R701" s="247"/>
      <c r="S701" s="247"/>
      <c r="T701" s="24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9" t="s">
        <v>168</v>
      </c>
      <c r="AU701" s="249" t="s">
        <v>88</v>
      </c>
      <c r="AV701" s="13" t="s">
        <v>86</v>
      </c>
      <c r="AW701" s="13" t="s">
        <v>35</v>
      </c>
      <c r="AX701" s="13" t="s">
        <v>79</v>
      </c>
      <c r="AY701" s="249" t="s">
        <v>160</v>
      </c>
    </row>
    <row r="702" s="14" customFormat="1">
      <c r="A702" s="14"/>
      <c r="B702" s="250"/>
      <c r="C702" s="251"/>
      <c r="D702" s="241" t="s">
        <v>168</v>
      </c>
      <c r="E702" s="252" t="s">
        <v>1</v>
      </c>
      <c r="F702" s="253" t="s">
        <v>422</v>
      </c>
      <c r="G702" s="251"/>
      <c r="H702" s="254">
        <v>78.027000000000001</v>
      </c>
      <c r="I702" s="255"/>
      <c r="J702" s="251"/>
      <c r="K702" s="251"/>
      <c r="L702" s="256"/>
      <c r="M702" s="257"/>
      <c r="N702" s="258"/>
      <c r="O702" s="258"/>
      <c r="P702" s="258"/>
      <c r="Q702" s="258"/>
      <c r="R702" s="258"/>
      <c r="S702" s="258"/>
      <c r="T702" s="25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60" t="s">
        <v>168</v>
      </c>
      <c r="AU702" s="260" t="s">
        <v>88</v>
      </c>
      <c r="AV702" s="14" t="s">
        <v>88</v>
      </c>
      <c r="AW702" s="14" t="s">
        <v>35</v>
      </c>
      <c r="AX702" s="14" t="s">
        <v>79</v>
      </c>
      <c r="AY702" s="260" t="s">
        <v>160</v>
      </c>
    </row>
    <row r="703" s="14" customFormat="1">
      <c r="A703" s="14"/>
      <c r="B703" s="250"/>
      <c r="C703" s="251"/>
      <c r="D703" s="241" t="s">
        <v>168</v>
      </c>
      <c r="E703" s="252" t="s">
        <v>1</v>
      </c>
      <c r="F703" s="253" t="s">
        <v>423</v>
      </c>
      <c r="G703" s="251"/>
      <c r="H703" s="254">
        <v>-10.438000000000001</v>
      </c>
      <c r="I703" s="255"/>
      <c r="J703" s="251"/>
      <c r="K703" s="251"/>
      <c r="L703" s="256"/>
      <c r="M703" s="257"/>
      <c r="N703" s="258"/>
      <c r="O703" s="258"/>
      <c r="P703" s="258"/>
      <c r="Q703" s="258"/>
      <c r="R703" s="258"/>
      <c r="S703" s="258"/>
      <c r="T703" s="25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0" t="s">
        <v>168</v>
      </c>
      <c r="AU703" s="260" t="s">
        <v>88</v>
      </c>
      <c r="AV703" s="14" t="s">
        <v>88</v>
      </c>
      <c r="AW703" s="14" t="s">
        <v>35</v>
      </c>
      <c r="AX703" s="14" t="s">
        <v>79</v>
      </c>
      <c r="AY703" s="260" t="s">
        <v>160</v>
      </c>
    </row>
    <row r="704" s="14" customFormat="1">
      <c r="A704" s="14"/>
      <c r="B704" s="250"/>
      <c r="C704" s="251"/>
      <c r="D704" s="241" t="s">
        <v>168</v>
      </c>
      <c r="E704" s="252" t="s">
        <v>1</v>
      </c>
      <c r="F704" s="253" t="s">
        <v>424</v>
      </c>
      <c r="G704" s="251"/>
      <c r="H704" s="254">
        <v>2.5800000000000001</v>
      </c>
      <c r="I704" s="255"/>
      <c r="J704" s="251"/>
      <c r="K704" s="251"/>
      <c r="L704" s="256"/>
      <c r="M704" s="257"/>
      <c r="N704" s="258"/>
      <c r="O704" s="258"/>
      <c r="P704" s="258"/>
      <c r="Q704" s="258"/>
      <c r="R704" s="258"/>
      <c r="S704" s="258"/>
      <c r="T704" s="25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0" t="s">
        <v>168</v>
      </c>
      <c r="AU704" s="260" t="s">
        <v>88</v>
      </c>
      <c r="AV704" s="14" t="s">
        <v>88</v>
      </c>
      <c r="AW704" s="14" t="s">
        <v>35</v>
      </c>
      <c r="AX704" s="14" t="s">
        <v>79</v>
      </c>
      <c r="AY704" s="260" t="s">
        <v>160</v>
      </c>
    </row>
    <row r="705" s="13" customFormat="1">
      <c r="A705" s="13"/>
      <c r="B705" s="239"/>
      <c r="C705" s="240"/>
      <c r="D705" s="241" t="s">
        <v>168</v>
      </c>
      <c r="E705" s="242" t="s">
        <v>1</v>
      </c>
      <c r="F705" s="243" t="s">
        <v>425</v>
      </c>
      <c r="G705" s="240"/>
      <c r="H705" s="242" t="s">
        <v>1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9" t="s">
        <v>168</v>
      </c>
      <c r="AU705" s="249" t="s">
        <v>88</v>
      </c>
      <c r="AV705" s="13" t="s">
        <v>86</v>
      </c>
      <c r="AW705" s="13" t="s">
        <v>35</v>
      </c>
      <c r="AX705" s="13" t="s">
        <v>79</v>
      </c>
      <c r="AY705" s="249" t="s">
        <v>160</v>
      </c>
    </row>
    <row r="706" s="14" customFormat="1">
      <c r="A706" s="14"/>
      <c r="B706" s="250"/>
      <c r="C706" s="251"/>
      <c r="D706" s="241" t="s">
        <v>168</v>
      </c>
      <c r="E706" s="252" t="s">
        <v>1</v>
      </c>
      <c r="F706" s="253" t="s">
        <v>345</v>
      </c>
      <c r="G706" s="251"/>
      <c r="H706" s="254">
        <v>10.618</v>
      </c>
      <c r="I706" s="255"/>
      <c r="J706" s="251"/>
      <c r="K706" s="251"/>
      <c r="L706" s="256"/>
      <c r="M706" s="257"/>
      <c r="N706" s="258"/>
      <c r="O706" s="258"/>
      <c r="P706" s="258"/>
      <c r="Q706" s="258"/>
      <c r="R706" s="258"/>
      <c r="S706" s="258"/>
      <c r="T706" s="25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0" t="s">
        <v>168</v>
      </c>
      <c r="AU706" s="260" t="s">
        <v>88</v>
      </c>
      <c r="AV706" s="14" t="s">
        <v>88</v>
      </c>
      <c r="AW706" s="14" t="s">
        <v>35</v>
      </c>
      <c r="AX706" s="14" t="s">
        <v>79</v>
      </c>
      <c r="AY706" s="260" t="s">
        <v>160</v>
      </c>
    </row>
    <row r="707" s="15" customFormat="1">
      <c r="A707" s="15"/>
      <c r="B707" s="261"/>
      <c r="C707" s="262"/>
      <c r="D707" s="241" t="s">
        <v>168</v>
      </c>
      <c r="E707" s="263" t="s">
        <v>1</v>
      </c>
      <c r="F707" s="264" t="s">
        <v>173</v>
      </c>
      <c r="G707" s="262"/>
      <c r="H707" s="265">
        <v>80.786999999999992</v>
      </c>
      <c r="I707" s="266"/>
      <c r="J707" s="262"/>
      <c r="K707" s="262"/>
      <c r="L707" s="267"/>
      <c r="M707" s="268"/>
      <c r="N707" s="269"/>
      <c r="O707" s="269"/>
      <c r="P707" s="269"/>
      <c r="Q707" s="269"/>
      <c r="R707" s="269"/>
      <c r="S707" s="269"/>
      <c r="T707" s="270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71" t="s">
        <v>168</v>
      </c>
      <c r="AU707" s="271" t="s">
        <v>88</v>
      </c>
      <c r="AV707" s="15" t="s">
        <v>167</v>
      </c>
      <c r="AW707" s="15" t="s">
        <v>35</v>
      </c>
      <c r="AX707" s="15" t="s">
        <v>86</v>
      </c>
      <c r="AY707" s="271" t="s">
        <v>160</v>
      </c>
    </row>
    <row r="708" s="2" customFormat="1" ht="24.15" customHeight="1">
      <c r="A708" s="38"/>
      <c r="B708" s="39"/>
      <c r="C708" s="226" t="s">
        <v>879</v>
      </c>
      <c r="D708" s="226" t="s">
        <v>162</v>
      </c>
      <c r="E708" s="227" t="s">
        <v>880</v>
      </c>
      <c r="F708" s="228" t="s">
        <v>881</v>
      </c>
      <c r="G708" s="229" t="s">
        <v>242</v>
      </c>
      <c r="H708" s="230">
        <v>80.787000000000006</v>
      </c>
      <c r="I708" s="231"/>
      <c r="J708" s="232">
        <f>ROUND(I708*H708,2)</f>
        <v>0</v>
      </c>
      <c r="K708" s="228" t="s">
        <v>166</v>
      </c>
      <c r="L708" s="44"/>
      <c r="M708" s="233" t="s">
        <v>1</v>
      </c>
      <c r="N708" s="234" t="s">
        <v>44</v>
      </c>
      <c r="O708" s="91"/>
      <c r="P708" s="235">
        <f>O708*H708</f>
        <v>0</v>
      </c>
      <c r="Q708" s="235">
        <v>0.00029999999999999997</v>
      </c>
      <c r="R708" s="235">
        <f>Q708*H708</f>
        <v>0.0242361</v>
      </c>
      <c r="S708" s="235">
        <v>0</v>
      </c>
      <c r="T708" s="23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37" t="s">
        <v>230</v>
      </c>
      <c r="AT708" s="237" t="s">
        <v>162</v>
      </c>
      <c r="AU708" s="237" t="s">
        <v>88</v>
      </c>
      <c r="AY708" s="17" t="s">
        <v>160</v>
      </c>
      <c r="BE708" s="238">
        <f>IF(N708="základní",J708,0)</f>
        <v>0</v>
      </c>
      <c r="BF708" s="238">
        <f>IF(N708="snížená",J708,0)</f>
        <v>0</v>
      </c>
      <c r="BG708" s="238">
        <f>IF(N708="zákl. přenesená",J708,0)</f>
        <v>0</v>
      </c>
      <c r="BH708" s="238">
        <f>IF(N708="sníž. přenesená",J708,0)</f>
        <v>0</v>
      </c>
      <c r="BI708" s="238">
        <f>IF(N708="nulová",J708,0)</f>
        <v>0</v>
      </c>
      <c r="BJ708" s="17" t="s">
        <v>86</v>
      </c>
      <c r="BK708" s="238">
        <f>ROUND(I708*H708,2)</f>
        <v>0</v>
      </c>
      <c r="BL708" s="17" t="s">
        <v>230</v>
      </c>
      <c r="BM708" s="237" t="s">
        <v>882</v>
      </c>
    </row>
    <row r="709" s="13" customFormat="1">
      <c r="A709" s="13"/>
      <c r="B709" s="239"/>
      <c r="C709" s="240"/>
      <c r="D709" s="241" t="s">
        <v>168</v>
      </c>
      <c r="E709" s="242" t="s">
        <v>1</v>
      </c>
      <c r="F709" s="243" t="s">
        <v>421</v>
      </c>
      <c r="G709" s="240"/>
      <c r="H709" s="242" t="s">
        <v>1</v>
      </c>
      <c r="I709" s="244"/>
      <c r="J709" s="240"/>
      <c r="K709" s="240"/>
      <c r="L709" s="245"/>
      <c r="M709" s="246"/>
      <c r="N709" s="247"/>
      <c r="O709" s="247"/>
      <c r="P709" s="247"/>
      <c r="Q709" s="247"/>
      <c r="R709" s="247"/>
      <c r="S709" s="247"/>
      <c r="T709" s="24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9" t="s">
        <v>168</v>
      </c>
      <c r="AU709" s="249" t="s">
        <v>88</v>
      </c>
      <c r="AV709" s="13" t="s">
        <v>86</v>
      </c>
      <c r="AW709" s="13" t="s">
        <v>35</v>
      </c>
      <c r="AX709" s="13" t="s">
        <v>79</v>
      </c>
      <c r="AY709" s="249" t="s">
        <v>160</v>
      </c>
    </row>
    <row r="710" s="14" customFormat="1">
      <c r="A710" s="14"/>
      <c r="B710" s="250"/>
      <c r="C710" s="251"/>
      <c r="D710" s="241" t="s">
        <v>168</v>
      </c>
      <c r="E710" s="252" t="s">
        <v>1</v>
      </c>
      <c r="F710" s="253" t="s">
        <v>422</v>
      </c>
      <c r="G710" s="251"/>
      <c r="H710" s="254">
        <v>78.027000000000001</v>
      </c>
      <c r="I710" s="255"/>
      <c r="J710" s="251"/>
      <c r="K710" s="251"/>
      <c r="L710" s="256"/>
      <c r="M710" s="257"/>
      <c r="N710" s="258"/>
      <c r="O710" s="258"/>
      <c r="P710" s="258"/>
      <c r="Q710" s="258"/>
      <c r="R710" s="258"/>
      <c r="S710" s="258"/>
      <c r="T710" s="25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0" t="s">
        <v>168</v>
      </c>
      <c r="AU710" s="260" t="s">
        <v>88</v>
      </c>
      <c r="AV710" s="14" t="s">
        <v>88</v>
      </c>
      <c r="AW710" s="14" t="s">
        <v>35</v>
      </c>
      <c r="AX710" s="14" t="s">
        <v>79</v>
      </c>
      <c r="AY710" s="260" t="s">
        <v>160</v>
      </c>
    </row>
    <row r="711" s="14" customFormat="1">
      <c r="A711" s="14"/>
      <c r="B711" s="250"/>
      <c r="C711" s="251"/>
      <c r="D711" s="241" t="s">
        <v>168</v>
      </c>
      <c r="E711" s="252" t="s">
        <v>1</v>
      </c>
      <c r="F711" s="253" t="s">
        <v>423</v>
      </c>
      <c r="G711" s="251"/>
      <c r="H711" s="254">
        <v>-10.438000000000001</v>
      </c>
      <c r="I711" s="255"/>
      <c r="J711" s="251"/>
      <c r="K711" s="251"/>
      <c r="L711" s="256"/>
      <c r="M711" s="257"/>
      <c r="N711" s="258"/>
      <c r="O711" s="258"/>
      <c r="P711" s="258"/>
      <c r="Q711" s="258"/>
      <c r="R711" s="258"/>
      <c r="S711" s="258"/>
      <c r="T711" s="25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60" t="s">
        <v>168</v>
      </c>
      <c r="AU711" s="260" t="s">
        <v>88</v>
      </c>
      <c r="AV711" s="14" t="s">
        <v>88</v>
      </c>
      <c r="AW711" s="14" t="s">
        <v>35</v>
      </c>
      <c r="AX711" s="14" t="s">
        <v>79</v>
      </c>
      <c r="AY711" s="260" t="s">
        <v>160</v>
      </c>
    </row>
    <row r="712" s="14" customFormat="1">
      <c r="A712" s="14"/>
      <c r="B712" s="250"/>
      <c r="C712" s="251"/>
      <c r="D712" s="241" t="s">
        <v>168</v>
      </c>
      <c r="E712" s="252" t="s">
        <v>1</v>
      </c>
      <c r="F712" s="253" t="s">
        <v>424</v>
      </c>
      <c r="G712" s="251"/>
      <c r="H712" s="254">
        <v>2.5800000000000001</v>
      </c>
      <c r="I712" s="255"/>
      <c r="J712" s="251"/>
      <c r="K712" s="251"/>
      <c r="L712" s="256"/>
      <c r="M712" s="257"/>
      <c r="N712" s="258"/>
      <c r="O712" s="258"/>
      <c r="P712" s="258"/>
      <c r="Q712" s="258"/>
      <c r="R712" s="258"/>
      <c r="S712" s="258"/>
      <c r="T712" s="25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0" t="s">
        <v>168</v>
      </c>
      <c r="AU712" s="260" t="s">
        <v>88</v>
      </c>
      <c r="AV712" s="14" t="s">
        <v>88</v>
      </c>
      <c r="AW712" s="14" t="s">
        <v>35</v>
      </c>
      <c r="AX712" s="14" t="s">
        <v>79</v>
      </c>
      <c r="AY712" s="260" t="s">
        <v>160</v>
      </c>
    </row>
    <row r="713" s="13" customFormat="1">
      <c r="A713" s="13"/>
      <c r="B713" s="239"/>
      <c r="C713" s="240"/>
      <c r="D713" s="241" t="s">
        <v>168</v>
      </c>
      <c r="E713" s="242" t="s">
        <v>1</v>
      </c>
      <c r="F713" s="243" t="s">
        <v>425</v>
      </c>
      <c r="G713" s="240"/>
      <c r="H713" s="242" t="s">
        <v>1</v>
      </c>
      <c r="I713" s="244"/>
      <c r="J713" s="240"/>
      <c r="K713" s="240"/>
      <c r="L713" s="245"/>
      <c r="M713" s="246"/>
      <c r="N713" s="247"/>
      <c r="O713" s="247"/>
      <c r="P713" s="247"/>
      <c r="Q713" s="247"/>
      <c r="R713" s="247"/>
      <c r="S713" s="247"/>
      <c r="T713" s="24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9" t="s">
        <v>168</v>
      </c>
      <c r="AU713" s="249" t="s">
        <v>88</v>
      </c>
      <c r="AV713" s="13" t="s">
        <v>86</v>
      </c>
      <c r="AW713" s="13" t="s">
        <v>35</v>
      </c>
      <c r="AX713" s="13" t="s">
        <v>79</v>
      </c>
      <c r="AY713" s="249" t="s">
        <v>160</v>
      </c>
    </row>
    <row r="714" s="14" customFormat="1">
      <c r="A714" s="14"/>
      <c r="B714" s="250"/>
      <c r="C714" s="251"/>
      <c r="D714" s="241" t="s">
        <v>168</v>
      </c>
      <c r="E714" s="252" t="s">
        <v>1</v>
      </c>
      <c r="F714" s="253" t="s">
        <v>345</v>
      </c>
      <c r="G714" s="251"/>
      <c r="H714" s="254">
        <v>10.618</v>
      </c>
      <c r="I714" s="255"/>
      <c r="J714" s="251"/>
      <c r="K714" s="251"/>
      <c r="L714" s="256"/>
      <c r="M714" s="257"/>
      <c r="N714" s="258"/>
      <c r="O714" s="258"/>
      <c r="P714" s="258"/>
      <c r="Q714" s="258"/>
      <c r="R714" s="258"/>
      <c r="S714" s="258"/>
      <c r="T714" s="25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0" t="s">
        <v>168</v>
      </c>
      <c r="AU714" s="260" t="s">
        <v>88</v>
      </c>
      <c r="AV714" s="14" t="s">
        <v>88</v>
      </c>
      <c r="AW714" s="14" t="s">
        <v>35</v>
      </c>
      <c r="AX714" s="14" t="s">
        <v>79</v>
      </c>
      <c r="AY714" s="260" t="s">
        <v>160</v>
      </c>
    </row>
    <row r="715" s="15" customFormat="1">
      <c r="A715" s="15"/>
      <c r="B715" s="261"/>
      <c r="C715" s="262"/>
      <c r="D715" s="241" t="s">
        <v>168</v>
      </c>
      <c r="E715" s="263" t="s">
        <v>1</v>
      </c>
      <c r="F715" s="264" t="s">
        <v>173</v>
      </c>
      <c r="G715" s="262"/>
      <c r="H715" s="265">
        <v>80.786999999999992</v>
      </c>
      <c r="I715" s="266"/>
      <c r="J715" s="262"/>
      <c r="K715" s="262"/>
      <c r="L715" s="267"/>
      <c r="M715" s="268"/>
      <c r="N715" s="269"/>
      <c r="O715" s="269"/>
      <c r="P715" s="269"/>
      <c r="Q715" s="269"/>
      <c r="R715" s="269"/>
      <c r="S715" s="269"/>
      <c r="T715" s="270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71" t="s">
        <v>168</v>
      </c>
      <c r="AU715" s="271" t="s">
        <v>88</v>
      </c>
      <c r="AV715" s="15" t="s">
        <v>167</v>
      </c>
      <c r="AW715" s="15" t="s">
        <v>35</v>
      </c>
      <c r="AX715" s="15" t="s">
        <v>86</v>
      </c>
      <c r="AY715" s="271" t="s">
        <v>160</v>
      </c>
    </row>
    <row r="716" s="2" customFormat="1" ht="33" customHeight="1">
      <c r="A716" s="38"/>
      <c r="B716" s="39"/>
      <c r="C716" s="226" t="s">
        <v>543</v>
      </c>
      <c r="D716" s="226" t="s">
        <v>162</v>
      </c>
      <c r="E716" s="227" t="s">
        <v>883</v>
      </c>
      <c r="F716" s="228" t="s">
        <v>884</v>
      </c>
      <c r="G716" s="229" t="s">
        <v>242</v>
      </c>
      <c r="H716" s="230">
        <v>80.787000000000006</v>
      </c>
      <c r="I716" s="231"/>
      <c r="J716" s="232">
        <f>ROUND(I716*H716,2)</f>
        <v>0</v>
      </c>
      <c r="K716" s="228" t="s">
        <v>166</v>
      </c>
      <c r="L716" s="44"/>
      <c r="M716" s="233" t="s">
        <v>1</v>
      </c>
      <c r="N716" s="234" t="s">
        <v>44</v>
      </c>
      <c r="O716" s="91"/>
      <c r="P716" s="235">
        <f>O716*H716</f>
        <v>0</v>
      </c>
      <c r="Q716" s="235">
        <v>0.0050000000000000001</v>
      </c>
      <c r="R716" s="235">
        <f>Q716*H716</f>
        <v>0.40393500000000004</v>
      </c>
      <c r="S716" s="235">
        <v>0</v>
      </c>
      <c r="T716" s="236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37" t="s">
        <v>230</v>
      </c>
      <c r="AT716" s="237" t="s">
        <v>162</v>
      </c>
      <c r="AU716" s="237" t="s">
        <v>88</v>
      </c>
      <c r="AY716" s="17" t="s">
        <v>160</v>
      </c>
      <c r="BE716" s="238">
        <f>IF(N716="základní",J716,0)</f>
        <v>0</v>
      </c>
      <c r="BF716" s="238">
        <f>IF(N716="snížená",J716,0)</f>
        <v>0</v>
      </c>
      <c r="BG716" s="238">
        <f>IF(N716="zákl. přenesená",J716,0)</f>
        <v>0</v>
      </c>
      <c r="BH716" s="238">
        <f>IF(N716="sníž. přenesená",J716,0)</f>
        <v>0</v>
      </c>
      <c r="BI716" s="238">
        <f>IF(N716="nulová",J716,0)</f>
        <v>0</v>
      </c>
      <c r="BJ716" s="17" t="s">
        <v>86</v>
      </c>
      <c r="BK716" s="238">
        <f>ROUND(I716*H716,2)</f>
        <v>0</v>
      </c>
      <c r="BL716" s="17" t="s">
        <v>230</v>
      </c>
      <c r="BM716" s="237" t="s">
        <v>885</v>
      </c>
    </row>
    <row r="717" s="13" customFormat="1">
      <c r="A717" s="13"/>
      <c r="B717" s="239"/>
      <c r="C717" s="240"/>
      <c r="D717" s="241" t="s">
        <v>168</v>
      </c>
      <c r="E717" s="242" t="s">
        <v>1</v>
      </c>
      <c r="F717" s="243" t="s">
        <v>421</v>
      </c>
      <c r="G717" s="240"/>
      <c r="H717" s="242" t="s">
        <v>1</v>
      </c>
      <c r="I717" s="244"/>
      <c r="J717" s="240"/>
      <c r="K717" s="240"/>
      <c r="L717" s="245"/>
      <c r="M717" s="246"/>
      <c r="N717" s="247"/>
      <c r="O717" s="247"/>
      <c r="P717" s="247"/>
      <c r="Q717" s="247"/>
      <c r="R717" s="247"/>
      <c r="S717" s="247"/>
      <c r="T717" s="24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9" t="s">
        <v>168</v>
      </c>
      <c r="AU717" s="249" t="s">
        <v>88</v>
      </c>
      <c r="AV717" s="13" t="s">
        <v>86</v>
      </c>
      <c r="AW717" s="13" t="s">
        <v>35</v>
      </c>
      <c r="AX717" s="13" t="s">
        <v>79</v>
      </c>
      <c r="AY717" s="249" t="s">
        <v>160</v>
      </c>
    </row>
    <row r="718" s="14" customFormat="1">
      <c r="A718" s="14"/>
      <c r="B718" s="250"/>
      <c r="C718" s="251"/>
      <c r="D718" s="241" t="s">
        <v>168</v>
      </c>
      <c r="E718" s="252" t="s">
        <v>1</v>
      </c>
      <c r="F718" s="253" t="s">
        <v>422</v>
      </c>
      <c r="G718" s="251"/>
      <c r="H718" s="254">
        <v>78.027000000000001</v>
      </c>
      <c r="I718" s="255"/>
      <c r="J718" s="251"/>
      <c r="K718" s="251"/>
      <c r="L718" s="256"/>
      <c r="M718" s="257"/>
      <c r="N718" s="258"/>
      <c r="O718" s="258"/>
      <c r="P718" s="258"/>
      <c r="Q718" s="258"/>
      <c r="R718" s="258"/>
      <c r="S718" s="258"/>
      <c r="T718" s="25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60" t="s">
        <v>168</v>
      </c>
      <c r="AU718" s="260" t="s">
        <v>88</v>
      </c>
      <c r="AV718" s="14" t="s">
        <v>88</v>
      </c>
      <c r="AW718" s="14" t="s">
        <v>35</v>
      </c>
      <c r="AX718" s="14" t="s">
        <v>79</v>
      </c>
      <c r="AY718" s="260" t="s">
        <v>160</v>
      </c>
    </row>
    <row r="719" s="14" customFormat="1">
      <c r="A719" s="14"/>
      <c r="B719" s="250"/>
      <c r="C719" s="251"/>
      <c r="D719" s="241" t="s">
        <v>168</v>
      </c>
      <c r="E719" s="252" t="s">
        <v>1</v>
      </c>
      <c r="F719" s="253" t="s">
        <v>423</v>
      </c>
      <c r="G719" s="251"/>
      <c r="H719" s="254">
        <v>-10.438000000000001</v>
      </c>
      <c r="I719" s="255"/>
      <c r="J719" s="251"/>
      <c r="K719" s="251"/>
      <c r="L719" s="256"/>
      <c r="M719" s="257"/>
      <c r="N719" s="258"/>
      <c r="O719" s="258"/>
      <c r="P719" s="258"/>
      <c r="Q719" s="258"/>
      <c r="R719" s="258"/>
      <c r="S719" s="258"/>
      <c r="T719" s="25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0" t="s">
        <v>168</v>
      </c>
      <c r="AU719" s="260" t="s">
        <v>88</v>
      </c>
      <c r="AV719" s="14" t="s">
        <v>88</v>
      </c>
      <c r="AW719" s="14" t="s">
        <v>35</v>
      </c>
      <c r="AX719" s="14" t="s">
        <v>79</v>
      </c>
      <c r="AY719" s="260" t="s">
        <v>160</v>
      </c>
    </row>
    <row r="720" s="14" customFormat="1">
      <c r="A720" s="14"/>
      <c r="B720" s="250"/>
      <c r="C720" s="251"/>
      <c r="D720" s="241" t="s">
        <v>168</v>
      </c>
      <c r="E720" s="252" t="s">
        <v>1</v>
      </c>
      <c r="F720" s="253" t="s">
        <v>424</v>
      </c>
      <c r="G720" s="251"/>
      <c r="H720" s="254">
        <v>2.5800000000000001</v>
      </c>
      <c r="I720" s="255"/>
      <c r="J720" s="251"/>
      <c r="K720" s="251"/>
      <c r="L720" s="256"/>
      <c r="M720" s="257"/>
      <c r="N720" s="258"/>
      <c r="O720" s="258"/>
      <c r="P720" s="258"/>
      <c r="Q720" s="258"/>
      <c r="R720" s="258"/>
      <c r="S720" s="258"/>
      <c r="T720" s="25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0" t="s">
        <v>168</v>
      </c>
      <c r="AU720" s="260" t="s">
        <v>88</v>
      </c>
      <c r="AV720" s="14" t="s">
        <v>88</v>
      </c>
      <c r="AW720" s="14" t="s">
        <v>35</v>
      </c>
      <c r="AX720" s="14" t="s">
        <v>79</v>
      </c>
      <c r="AY720" s="260" t="s">
        <v>160</v>
      </c>
    </row>
    <row r="721" s="13" customFormat="1">
      <c r="A721" s="13"/>
      <c r="B721" s="239"/>
      <c r="C721" s="240"/>
      <c r="D721" s="241" t="s">
        <v>168</v>
      </c>
      <c r="E721" s="242" t="s">
        <v>1</v>
      </c>
      <c r="F721" s="243" t="s">
        <v>425</v>
      </c>
      <c r="G721" s="240"/>
      <c r="H721" s="242" t="s">
        <v>1</v>
      </c>
      <c r="I721" s="244"/>
      <c r="J721" s="240"/>
      <c r="K721" s="240"/>
      <c r="L721" s="245"/>
      <c r="M721" s="246"/>
      <c r="N721" s="247"/>
      <c r="O721" s="247"/>
      <c r="P721" s="247"/>
      <c r="Q721" s="247"/>
      <c r="R721" s="247"/>
      <c r="S721" s="247"/>
      <c r="T721" s="24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9" t="s">
        <v>168</v>
      </c>
      <c r="AU721" s="249" t="s">
        <v>88</v>
      </c>
      <c r="AV721" s="13" t="s">
        <v>86</v>
      </c>
      <c r="AW721" s="13" t="s">
        <v>35</v>
      </c>
      <c r="AX721" s="13" t="s">
        <v>79</v>
      </c>
      <c r="AY721" s="249" t="s">
        <v>160</v>
      </c>
    </row>
    <row r="722" s="14" customFormat="1">
      <c r="A722" s="14"/>
      <c r="B722" s="250"/>
      <c r="C722" s="251"/>
      <c r="D722" s="241" t="s">
        <v>168</v>
      </c>
      <c r="E722" s="252" t="s">
        <v>1</v>
      </c>
      <c r="F722" s="253" t="s">
        <v>345</v>
      </c>
      <c r="G722" s="251"/>
      <c r="H722" s="254">
        <v>10.618</v>
      </c>
      <c r="I722" s="255"/>
      <c r="J722" s="251"/>
      <c r="K722" s="251"/>
      <c r="L722" s="256"/>
      <c r="M722" s="257"/>
      <c r="N722" s="258"/>
      <c r="O722" s="258"/>
      <c r="P722" s="258"/>
      <c r="Q722" s="258"/>
      <c r="R722" s="258"/>
      <c r="S722" s="258"/>
      <c r="T722" s="25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0" t="s">
        <v>168</v>
      </c>
      <c r="AU722" s="260" t="s">
        <v>88</v>
      </c>
      <c r="AV722" s="14" t="s">
        <v>88</v>
      </c>
      <c r="AW722" s="14" t="s">
        <v>35</v>
      </c>
      <c r="AX722" s="14" t="s">
        <v>79</v>
      </c>
      <c r="AY722" s="260" t="s">
        <v>160</v>
      </c>
    </row>
    <row r="723" s="15" customFormat="1">
      <c r="A723" s="15"/>
      <c r="B723" s="261"/>
      <c r="C723" s="262"/>
      <c r="D723" s="241" t="s">
        <v>168</v>
      </c>
      <c r="E723" s="263" t="s">
        <v>1</v>
      </c>
      <c r="F723" s="264" t="s">
        <v>173</v>
      </c>
      <c r="G723" s="262"/>
      <c r="H723" s="265">
        <v>80.786999999999992</v>
      </c>
      <c r="I723" s="266"/>
      <c r="J723" s="262"/>
      <c r="K723" s="262"/>
      <c r="L723" s="267"/>
      <c r="M723" s="268"/>
      <c r="N723" s="269"/>
      <c r="O723" s="269"/>
      <c r="P723" s="269"/>
      <c r="Q723" s="269"/>
      <c r="R723" s="269"/>
      <c r="S723" s="269"/>
      <c r="T723" s="270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71" t="s">
        <v>168</v>
      </c>
      <c r="AU723" s="271" t="s">
        <v>88</v>
      </c>
      <c r="AV723" s="15" t="s">
        <v>167</v>
      </c>
      <c r="AW723" s="15" t="s">
        <v>35</v>
      </c>
      <c r="AX723" s="15" t="s">
        <v>86</v>
      </c>
      <c r="AY723" s="271" t="s">
        <v>160</v>
      </c>
    </row>
    <row r="724" s="2" customFormat="1" ht="21.75" customHeight="1">
      <c r="A724" s="38"/>
      <c r="B724" s="39"/>
      <c r="C724" s="272" t="s">
        <v>886</v>
      </c>
      <c r="D724" s="272" t="s">
        <v>216</v>
      </c>
      <c r="E724" s="273" t="s">
        <v>887</v>
      </c>
      <c r="F724" s="274" t="s">
        <v>888</v>
      </c>
      <c r="G724" s="275" t="s">
        <v>319</v>
      </c>
      <c r="H724" s="276">
        <v>5154.2110000000002</v>
      </c>
      <c r="I724" s="277"/>
      <c r="J724" s="278">
        <f>ROUND(I724*H724,2)</f>
        <v>0</v>
      </c>
      <c r="K724" s="274" t="s">
        <v>166</v>
      </c>
      <c r="L724" s="279"/>
      <c r="M724" s="280" t="s">
        <v>1</v>
      </c>
      <c r="N724" s="281" t="s">
        <v>44</v>
      </c>
      <c r="O724" s="91"/>
      <c r="P724" s="235">
        <f>O724*H724</f>
        <v>0</v>
      </c>
      <c r="Q724" s="235">
        <v>0.00050000000000000001</v>
      </c>
      <c r="R724" s="235">
        <f>Q724*H724</f>
        <v>2.5771055</v>
      </c>
      <c r="S724" s="235">
        <v>0</v>
      </c>
      <c r="T724" s="236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37" t="s">
        <v>278</v>
      </c>
      <c r="AT724" s="237" t="s">
        <v>216</v>
      </c>
      <c r="AU724" s="237" t="s">
        <v>88</v>
      </c>
      <c r="AY724" s="17" t="s">
        <v>160</v>
      </c>
      <c r="BE724" s="238">
        <f>IF(N724="základní",J724,0)</f>
        <v>0</v>
      </c>
      <c r="BF724" s="238">
        <f>IF(N724="snížená",J724,0)</f>
        <v>0</v>
      </c>
      <c r="BG724" s="238">
        <f>IF(N724="zákl. přenesená",J724,0)</f>
        <v>0</v>
      </c>
      <c r="BH724" s="238">
        <f>IF(N724="sníž. přenesená",J724,0)</f>
        <v>0</v>
      </c>
      <c r="BI724" s="238">
        <f>IF(N724="nulová",J724,0)</f>
        <v>0</v>
      </c>
      <c r="BJ724" s="17" t="s">
        <v>86</v>
      </c>
      <c r="BK724" s="238">
        <f>ROUND(I724*H724,2)</f>
        <v>0</v>
      </c>
      <c r="BL724" s="17" t="s">
        <v>230</v>
      </c>
      <c r="BM724" s="237" t="s">
        <v>889</v>
      </c>
    </row>
    <row r="725" s="2" customFormat="1">
      <c r="A725" s="38"/>
      <c r="B725" s="39"/>
      <c r="C725" s="40"/>
      <c r="D725" s="241" t="s">
        <v>828</v>
      </c>
      <c r="E725" s="40"/>
      <c r="F725" s="283" t="s">
        <v>890</v>
      </c>
      <c r="G725" s="40"/>
      <c r="H725" s="40"/>
      <c r="I725" s="284"/>
      <c r="J725" s="40"/>
      <c r="K725" s="40"/>
      <c r="L725" s="44"/>
      <c r="M725" s="285"/>
      <c r="N725" s="286"/>
      <c r="O725" s="91"/>
      <c r="P725" s="91"/>
      <c r="Q725" s="91"/>
      <c r="R725" s="91"/>
      <c r="S725" s="91"/>
      <c r="T725" s="92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T725" s="17" t="s">
        <v>828</v>
      </c>
      <c r="AU725" s="17" t="s">
        <v>88</v>
      </c>
    </row>
    <row r="726" s="2" customFormat="1" ht="44.25" customHeight="1">
      <c r="A726" s="38"/>
      <c r="B726" s="39"/>
      <c r="C726" s="226" t="s">
        <v>551</v>
      </c>
      <c r="D726" s="226" t="s">
        <v>162</v>
      </c>
      <c r="E726" s="227" t="s">
        <v>891</v>
      </c>
      <c r="F726" s="228" t="s">
        <v>892</v>
      </c>
      <c r="G726" s="229" t="s">
        <v>679</v>
      </c>
      <c r="H726" s="282"/>
      <c r="I726" s="231"/>
      <c r="J726" s="232">
        <f>ROUND(I726*H726,2)</f>
        <v>0</v>
      </c>
      <c r="K726" s="228" t="s">
        <v>166</v>
      </c>
      <c r="L726" s="44"/>
      <c r="M726" s="233" t="s">
        <v>1</v>
      </c>
      <c r="N726" s="234" t="s">
        <v>44</v>
      </c>
      <c r="O726" s="91"/>
      <c r="P726" s="235">
        <f>O726*H726</f>
        <v>0</v>
      </c>
      <c r="Q726" s="235">
        <v>0</v>
      </c>
      <c r="R726" s="235">
        <f>Q726*H726</f>
        <v>0</v>
      </c>
      <c r="S726" s="235">
        <v>0</v>
      </c>
      <c r="T726" s="23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37" t="s">
        <v>230</v>
      </c>
      <c r="AT726" s="237" t="s">
        <v>162</v>
      </c>
      <c r="AU726" s="237" t="s">
        <v>88</v>
      </c>
      <c r="AY726" s="17" t="s">
        <v>160</v>
      </c>
      <c r="BE726" s="238">
        <f>IF(N726="základní",J726,0)</f>
        <v>0</v>
      </c>
      <c r="BF726" s="238">
        <f>IF(N726="snížená",J726,0)</f>
        <v>0</v>
      </c>
      <c r="BG726" s="238">
        <f>IF(N726="zákl. přenesená",J726,0)</f>
        <v>0</v>
      </c>
      <c r="BH726" s="238">
        <f>IF(N726="sníž. přenesená",J726,0)</f>
        <v>0</v>
      </c>
      <c r="BI726" s="238">
        <f>IF(N726="nulová",J726,0)</f>
        <v>0</v>
      </c>
      <c r="BJ726" s="17" t="s">
        <v>86</v>
      </c>
      <c r="BK726" s="238">
        <f>ROUND(I726*H726,2)</f>
        <v>0</v>
      </c>
      <c r="BL726" s="17" t="s">
        <v>230</v>
      </c>
      <c r="BM726" s="237" t="s">
        <v>893</v>
      </c>
    </row>
    <row r="727" s="12" customFormat="1" ht="22.8" customHeight="1">
      <c r="A727" s="12"/>
      <c r="B727" s="210"/>
      <c r="C727" s="211"/>
      <c r="D727" s="212" t="s">
        <v>78</v>
      </c>
      <c r="E727" s="224" t="s">
        <v>894</v>
      </c>
      <c r="F727" s="224" t="s">
        <v>895</v>
      </c>
      <c r="G727" s="211"/>
      <c r="H727" s="211"/>
      <c r="I727" s="214"/>
      <c r="J727" s="225">
        <f>BK727</f>
        <v>0</v>
      </c>
      <c r="K727" s="211"/>
      <c r="L727" s="216"/>
      <c r="M727" s="217"/>
      <c r="N727" s="218"/>
      <c r="O727" s="218"/>
      <c r="P727" s="219">
        <f>SUM(P728:P757)</f>
        <v>0</v>
      </c>
      <c r="Q727" s="218"/>
      <c r="R727" s="219">
        <f>SUM(R728:R757)</f>
        <v>0.022004103649999999</v>
      </c>
      <c r="S727" s="218"/>
      <c r="T727" s="220">
        <f>SUM(T728:T757)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21" t="s">
        <v>88</v>
      </c>
      <c r="AT727" s="222" t="s">
        <v>78</v>
      </c>
      <c r="AU727" s="222" t="s">
        <v>86</v>
      </c>
      <c r="AY727" s="221" t="s">
        <v>160</v>
      </c>
      <c r="BK727" s="223">
        <f>SUM(BK728:BK757)</f>
        <v>0</v>
      </c>
    </row>
    <row r="728" s="2" customFormat="1" ht="37.8" customHeight="1">
      <c r="A728" s="38"/>
      <c r="B728" s="39"/>
      <c r="C728" s="226" t="s">
        <v>896</v>
      </c>
      <c r="D728" s="226" t="s">
        <v>162</v>
      </c>
      <c r="E728" s="227" t="s">
        <v>897</v>
      </c>
      <c r="F728" s="228" t="s">
        <v>898</v>
      </c>
      <c r="G728" s="229" t="s">
        <v>242</v>
      </c>
      <c r="H728" s="230">
        <v>9.6300000000000008</v>
      </c>
      <c r="I728" s="231"/>
      <c r="J728" s="232">
        <f>ROUND(I728*H728,2)</f>
        <v>0</v>
      </c>
      <c r="K728" s="228" t="s">
        <v>166</v>
      </c>
      <c r="L728" s="44"/>
      <c r="M728" s="233" t="s">
        <v>1</v>
      </c>
      <c r="N728" s="234" t="s">
        <v>44</v>
      </c>
      <c r="O728" s="91"/>
      <c r="P728" s="235">
        <f>O728*H728</f>
        <v>0</v>
      </c>
      <c r="Q728" s="235">
        <v>2.2785E-05</v>
      </c>
      <c r="R728" s="235">
        <f>Q728*H728</f>
        <v>0.00021941955000000002</v>
      </c>
      <c r="S728" s="235">
        <v>0</v>
      </c>
      <c r="T728" s="23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37" t="s">
        <v>230</v>
      </c>
      <c r="AT728" s="237" t="s">
        <v>162</v>
      </c>
      <c r="AU728" s="237" t="s">
        <v>88</v>
      </c>
      <c r="AY728" s="17" t="s">
        <v>160</v>
      </c>
      <c r="BE728" s="238">
        <f>IF(N728="základní",J728,0)</f>
        <v>0</v>
      </c>
      <c r="BF728" s="238">
        <f>IF(N728="snížená",J728,0)</f>
        <v>0</v>
      </c>
      <c r="BG728" s="238">
        <f>IF(N728="zákl. přenesená",J728,0)</f>
        <v>0</v>
      </c>
      <c r="BH728" s="238">
        <f>IF(N728="sníž. přenesená",J728,0)</f>
        <v>0</v>
      </c>
      <c r="BI728" s="238">
        <f>IF(N728="nulová",J728,0)</f>
        <v>0</v>
      </c>
      <c r="BJ728" s="17" t="s">
        <v>86</v>
      </c>
      <c r="BK728" s="238">
        <f>ROUND(I728*H728,2)</f>
        <v>0</v>
      </c>
      <c r="BL728" s="17" t="s">
        <v>230</v>
      </c>
      <c r="BM728" s="237" t="s">
        <v>899</v>
      </c>
    </row>
    <row r="729" s="13" customFormat="1">
      <c r="A729" s="13"/>
      <c r="B729" s="239"/>
      <c r="C729" s="240"/>
      <c r="D729" s="241" t="s">
        <v>168</v>
      </c>
      <c r="E729" s="242" t="s">
        <v>1</v>
      </c>
      <c r="F729" s="243" t="s">
        <v>840</v>
      </c>
      <c r="G729" s="240"/>
      <c r="H729" s="242" t="s">
        <v>1</v>
      </c>
      <c r="I729" s="244"/>
      <c r="J729" s="240"/>
      <c r="K729" s="240"/>
      <c r="L729" s="245"/>
      <c r="M729" s="246"/>
      <c r="N729" s="247"/>
      <c r="O729" s="247"/>
      <c r="P729" s="247"/>
      <c r="Q729" s="247"/>
      <c r="R729" s="247"/>
      <c r="S729" s="247"/>
      <c r="T729" s="24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9" t="s">
        <v>168</v>
      </c>
      <c r="AU729" s="249" t="s">
        <v>88</v>
      </c>
      <c r="AV729" s="13" t="s">
        <v>86</v>
      </c>
      <c r="AW729" s="13" t="s">
        <v>35</v>
      </c>
      <c r="AX729" s="13" t="s">
        <v>79</v>
      </c>
      <c r="AY729" s="249" t="s">
        <v>160</v>
      </c>
    </row>
    <row r="730" s="14" customFormat="1">
      <c r="A730" s="14"/>
      <c r="B730" s="250"/>
      <c r="C730" s="251"/>
      <c r="D730" s="241" t="s">
        <v>168</v>
      </c>
      <c r="E730" s="252" t="s">
        <v>1</v>
      </c>
      <c r="F730" s="253" t="s">
        <v>841</v>
      </c>
      <c r="G730" s="251"/>
      <c r="H730" s="254">
        <v>9.6300000000000008</v>
      </c>
      <c r="I730" s="255"/>
      <c r="J730" s="251"/>
      <c r="K730" s="251"/>
      <c r="L730" s="256"/>
      <c r="M730" s="257"/>
      <c r="N730" s="258"/>
      <c r="O730" s="258"/>
      <c r="P730" s="258"/>
      <c r="Q730" s="258"/>
      <c r="R730" s="258"/>
      <c r="S730" s="258"/>
      <c r="T730" s="25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0" t="s">
        <v>168</v>
      </c>
      <c r="AU730" s="260" t="s">
        <v>88</v>
      </c>
      <c r="AV730" s="14" t="s">
        <v>88</v>
      </c>
      <c r="AW730" s="14" t="s">
        <v>35</v>
      </c>
      <c r="AX730" s="14" t="s">
        <v>79</v>
      </c>
      <c r="AY730" s="260" t="s">
        <v>160</v>
      </c>
    </row>
    <row r="731" s="15" customFormat="1">
      <c r="A731" s="15"/>
      <c r="B731" s="261"/>
      <c r="C731" s="262"/>
      <c r="D731" s="241" t="s">
        <v>168</v>
      </c>
      <c r="E731" s="263" t="s">
        <v>1</v>
      </c>
      <c r="F731" s="264" t="s">
        <v>173</v>
      </c>
      <c r="G731" s="262"/>
      <c r="H731" s="265">
        <v>9.6300000000000008</v>
      </c>
      <c r="I731" s="266"/>
      <c r="J731" s="262"/>
      <c r="K731" s="262"/>
      <c r="L731" s="267"/>
      <c r="M731" s="268"/>
      <c r="N731" s="269"/>
      <c r="O731" s="269"/>
      <c r="P731" s="269"/>
      <c r="Q731" s="269"/>
      <c r="R731" s="269"/>
      <c r="S731" s="269"/>
      <c r="T731" s="270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71" t="s">
        <v>168</v>
      </c>
      <c r="AU731" s="271" t="s">
        <v>88</v>
      </c>
      <c r="AV731" s="15" t="s">
        <v>167</v>
      </c>
      <c r="AW731" s="15" t="s">
        <v>35</v>
      </c>
      <c r="AX731" s="15" t="s">
        <v>86</v>
      </c>
      <c r="AY731" s="271" t="s">
        <v>160</v>
      </c>
    </row>
    <row r="732" s="2" customFormat="1" ht="24.15" customHeight="1">
      <c r="A732" s="38"/>
      <c r="B732" s="39"/>
      <c r="C732" s="226" t="s">
        <v>556</v>
      </c>
      <c r="D732" s="226" t="s">
        <v>162</v>
      </c>
      <c r="E732" s="227" t="s">
        <v>900</v>
      </c>
      <c r="F732" s="228" t="s">
        <v>901</v>
      </c>
      <c r="G732" s="229" t="s">
        <v>242</v>
      </c>
      <c r="H732" s="230">
        <v>9.6300000000000008</v>
      </c>
      <c r="I732" s="231"/>
      <c r="J732" s="232">
        <f>ROUND(I732*H732,2)</f>
        <v>0</v>
      </c>
      <c r="K732" s="228" t="s">
        <v>166</v>
      </c>
      <c r="L732" s="44"/>
      <c r="M732" s="233" t="s">
        <v>1</v>
      </c>
      <c r="N732" s="234" t="s">
        <v>44</v>
      </c>
      <c r="O732" s="91"/>
      <c r="P732" s="235">
        <f>O732*H732</f>
        <v>0</v>
      </c>
      <c r="Q732" s="235">
        <v>0.00017249999999999999</v>
      </c>
      <c r="R732" s="235">
        <f>Q732*H732</f>
        <v>0.001661175</v>
      </c>
      <c r="S732" s="235">
        <v>0</v>
      </c>
      <c r="T732" s="23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37" t="s">
        <v>230</v>
      </c>
      <c r="AT732" s="237" t="s">
        <v>162</v>
      </c>
      <c r="AU732" s="237" t="s">
        <v>88</v>
      </c>
      <c r="AY732" s="17" t="s">
        <v>160</v>
      </c>
      <c r="BE732" s="238">
        <f>IF(N732="základní",J732,0)</f>
        <v>0</v>
      </c>
      <c r="BF732" s="238">
        <f>IF(N732="snížená",J732,0)</f>
        <v>0</v>
      </c>
      <c r="BG732" s="238">
        <f>IF(N732="zákl. přenesená",J732,0)</f>
        <v>0</v>
      </c>
      <c r="BH732" s="238">
        <f>IF(N732="sníž. přenesená",J732,0)</f>
        <v>0</v>
      </c>
      <c r="BI732" s="238">
        <f>IF(N732="nulová",J732,0)</f>
        <v>0</v>
      </c>
      <c r="BJ732" s="17" t="s">
        <v>86</v>
      </c>
      <c r="BK732" s="238">
        <f>ROUND(I732*H732,2)</f>
        <v>0</v>
      </c>
      <c r="BL732" s="17" t="s">
        <v>230</v>
      </c>
      <c r="BM732" s="237" t="s">
        <v>902</v>
      </c>
    </row>
    <row r="733" s="13" customFormat="1">
      <c r="A733" s="13"/>
      <c r="B733" s="239"/>
      <c r="C733" s="240"/>
      <c r="D733" s="241" t="s">
        <v>168</v>
      </c>
      <c r="E733" s="242" t="s">
        <v>1</v>
      </c>
      <c r="F733" s="243" t="s">
        <v>840</v>
      </c>
      <c r="G733" s="240"/>
      <c r="H733" s="242" t="s">
        <v>1</v>
      </c>
      <c r="I733" s="244"/>
      <c r="J733" s="240"/>
      <c r="K733" s="240"/>
      <c r="L733" s="245"/>
      <c r="M733" s="246"/>
      <c r="N733" s="247"/>
      <c r="O733" s="247"/>
      <c r="P733" s="247"/>
      <c r="Q733" s="247"/>
      <c r="R733" s="247"/>
      <c r="S733" s="247"/>
      <c r="T733" s="24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9" t="s">
        <v>168</v>
      </c>
      <c r="AU733" s="249" t="s">
        <v>88</v>
      </c>
      <c r="AV733" s="13" t="s">
        <v>86</v>
      </c>
      <c r="AW733" s="13" t="s">
        <v>35</v>
      </c>
      <c r="AX733" s="13" t="s">
        <v>79</v>
      </c>
      <c r="AY733" s="249" t="s">
        <v>160</v>
      </c>
    </row>
    <row r="734" s="14" customFormat="1">
      <c r="A734" s="14"/>
      <c r="B734" s="250"/>
      <c r="C734" s="251"/>
      <c r="D734" s="241" t="s">
        <v>168</v>
      </c>
      <c r="E734" s="252" t="s">
        <v>1</v>
      </c>
      <c r="F734" s="253" t="s">
        <v>841</v>
      </c>
      <c r="G734" s="251"/>
      <c r="H734" s="254">
        <v>9.6300000000000008</v>
      </c>
      <c r="I734" s="255"/>
      <c r="J734" s="251"/>
      <c r="K734" s="251"/>
      <c r="L734" s="256"/>
      <c r="M734" s="257"/>
      <c r="N734" s="258"/>
      <c r="O734" s="258"/>
      <c r="P734" s="258"/>
      <c r="Q734" s="258"/>
      <c r="R734" s="258"/>
      <c r="S734" s="258"/>
      <c r="T734" s="25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0" t="s">
        <v>168</v>
      </c>
      <c r="AU734" s="260" t="s">
        <v>88</v>
      </c>
      <c r="AV734" s="14" t="s">
        <v>88</v>
      </c>
      <c r="AW734" s="14" t="s">
        <v>35</v>
      </c>
      <c r="AX734" s="14" t="s">
        <v>79</v>
      </c>
      <c r="AY734" s="260" t="s">
        <v>160</v>
      </c>
    </row>
    <row r="735" s="15" customFormat="1">
      <c r="A735" s="15"/>
      <c r="B735" s="261"/>
      <c r="C735" s="262"/>
      <c r="D735" s="241" t="s">
        <v>168</v>
      </c>
      <c r="E735" s="263" t="s">
        <v>1</v>
      </c>
      <c r="F735" s="264" t="s">
        <v>173</v>
      </c>
      <c r="G735" s="262"/>
      <c r="H735" s="265">
        <v>9.6300000000000008</v>
      </c>
      <c r="I735" s="266"/>
      <c r="J735" s="262"/>
      <c r="K735" s="262"/>
      <c r="L735" s="267"/>
      <c r="M735" s="268"/>
      <c r="N735" s="269"/>
      <c r="O735" s="269"/>
      <c r="P735" s="269"/>
      <c r="Q735" s="269"/>
      <c r="R735" s="269"/>
      <c r="S735" s="269"/>
      <c r="T735" s="270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71" t="s">
        <v>168</v>
      </c>
      <c r="AU735" s="271" t="s">
        <v>88</v>
      </c>
      <c r="AV735" s="15" t="s">
        <v>167</v>
      </c>
      <c r="AW735" s="15" t="s">
        <v>35</v>
      </c>
      <c r="AX735" s="15" t="s">
        <v>86</v>
      </c>
      <c r="AY735" s="271" t="s">
        <v>160</v>
      </c>
    </row>
    <row r="736" s="2" customFormat="1" ht="24.15" customHeight="1">
      <c r="A736" s="38"/>
      <c r="B736" s="39"/>
      <c r="C736" s="226" t="s">
        <v>903</v>
      </c>
      <c r="D736" s="226" t="s">
        <v>162</v>
      </c>
      <c r="E736" s="227" t="s">
        <v>904</v>
      </c>
      <c r="F736" s="228" t="s">
        <v>905</v>
      </c>
      <c r="G736" s="229" t="s">
        <v>242</v>
      </c>
      <c r="H736" s="230">
        <v>9.6300000000000008</v>
      </c>
      <c r="I736" s="231"/>
      <c r="J736" s="232">
        <f>ROUND(I736*H736,2)</f>
        <v>0</v>
      </c>
      <c r="K736" s="228" t="s">
        <v>166</v>
      </c>
      <c r="L736" s="44"/>
      <c r="M736" s="233" t="s">
        <v>1</v>
      </c>
      <c r="N736" s="234" t="s">
        <v>44</v>
      </c>
      <c r="O736" s="91"/>
      <c r="P736" s="235">
        <f>O736*H736</f>
        <v>0</v>
      </c>
      <c r="Q736" s="235">
        <v>0.00012375</v>
      </c>
      <c r="R736" s="235">
        <f>Q736*H736</f>
        <v>0.0011917125000000001</v>
      </c>
      <c r="S736" s="235">
        <v>0</v>
      </c>
      <c r="T736" s="23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37" t="s">
        <v>230</v>
      </c>
      <c r="AT736" s="237" t="s">
        <v>162</v>
      </c>
      <c r="AU736" s="237" t="s">
        <v>88</v>
      </c>
      <c r="AY736" s="17" t="s">
        <v>160</v>
      </c>
      <c r="BE736" s="238">
        <f>IF(N736="základní",J736,0)</f>
        <v>0</v>
      </c>
      <c r="BF736" s="238">
        <f>IF(N736="snížená",J736,0)</f>
        <v>0</v>
      </c>
      <c r="BG736" s="238">
        <f>IF(N736="zákl. přenesená",J736,0)</f>
        <v>0</v>
      </c>
      <c r="BH736" s="238">
        <f>IF(N736="sníž. přenesená",J736,0)</f>
        <v>0</v>
      </c>
      <c r="BI736" s="238">
        <f>IF(N736="nulová",J736,0)</f>
        <v>0</v>
      </c>
      <c r="BJ736" s="17" t="s">
        <v>86</v>
      </c>
      <c r="BK736" s="238">
        <f>ROUND(I736*H736,2)</f>
        <v>0</v>
      </c>
      <c r="BL736" s="17" t="s">
        <v>230</v>
      </c>
      <c r="BM736" s="237" t="s">
        <v>906</v>
      </c>
    </row>
    <row r="737" s="13" customFormat="1">
      <c r="A737" s="13"/>
      <c r="B737" s="239"/>
      <c r="C737" s="240"/>
      <c r="D737" s="241" t="s">
        <v>168</v>
      </c>
      <c r="E737" s="242" t="s">
        <v>1</v>
      </c>
      <c r="F737" s="243" t="s">
        <v>840</v>
      </c>
      <c r="G737" s="240"/>
      <c r="H737" s="242" t="s">
        <v>1</v>
      </c>
      <c r="I737" s="244"/>
      <c r="J737" s="240"/>
      <c r="K737" s="240"/>
      <c r="L737" s="245"/>
      <c r="M737" s="246"/>
      <c r="N737" s="247"/>
      <c r="O737" s="247"/>
      <c r="P737" s="247"/>
      <c r="Q737" s="247"/>
      <c r="R737" s="247"/>
      <c r="S737" s="247"/>
      <c r="T737" s="24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9" t="s">
        <v>168</v>
      </c>
      <c r="AU737" s="249" t="s">
        <v>88</v>
      </c>
      <c r="AV737" s="13" t="s">
        <v>86</v>
      </c>
      <c r="AW737" s="13" t="s">
        <v>35</v>
      </c>
      <c r="AX737" s="13" t="s">
        <v>79</v>
      </c>
      <c r="AY737" s="249" t="s">
        <v>160</v>
      </c>
    </row>
    <row r="738" s="14" customFormat="1">
      <c r="A738" s="14"/>
      <c r="B738" s="250"/>
      <c r="C738" s="251"/>
      <c r="D738" s="241" t="s">
        <v>168</v>
      </c>
      <c r="E738" s="252" t="s">
        <v>1</v>
      </c>
      <c r="F738" s="253" t="s">
        <v>841</v>
      </c>
      <c r="G738" s="251"/>
      <c r="H738" s="254">
        <v>9.6300000000000008</v>
      </c>
      <c r="I738" s="255"/>
      <c r="J738" s="251"/>
      <c r="K738" s="251"/>
      <c r="L738" s="256"/>
      <c r="M738" s="257"/>
      <c r="N738" s="258"/>
      <c r="O738" s="258"/>
      <c r="P738" s="258"/>
      <c r="Q738" s="258"/>
      <c r="R738" s="258"/>
      <c r="S738" s="258"/>
      <c r="T738" s="25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0" t="s">
        <v>168</v>
      </c>
      <c r="AU738" s="260" t="s">
        <v>88</v>
      </c>
      <c r="AV738" s="14" t="s">
        <v>88</v>
      </c>
      <c r="AW738" s="14" t="s">
        <v>35</v>
      </c>
      <c r="AX738" s="14" t="s">
        <v>79</v>
      </c>
      <c r="AY738" s="260" t="s">
        <v>160</v>
      </c>
    </row>
    <row r="739" s="15" customFormat="1">
      <c r="A739" s="15"/>
      <c r="B739" s="261"/>
      <c r="C739" s="262"/>
      <c r="D739" s="241" t="s">
        <v>168</v>
      </c>
      <c r="E739" s="263" t="s">
        <v>1</v>
      </c>
      <c r="F739" s="264" t="s">
        <v>173</v>
      </c>
      <c r="G739" s="262"/>
      <c r="H739" s="265">
        <v>9.6300000000000008</v>
      </c>
      <c r="I739" s="266"/>
      <c r="J739" s="262"/>
      <c r="K739" s="262"/>
      <c r="L739" s="267"/>
      <c r="M739" s="268"/>
      <c r="N739" s="269"/>
      <c r="O739" s="269"/>
      <c r="P739" s="269"/>
      <c r="Q739" s="269"/>
      <c r="R739" s="269"/>
      <c r="S739" s="269"/>
      <c r="T739" s="270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1" t="s">
        <v>168</v>
      </c>
      <c r="AU739" s="271" t="s">
        <v>88</v>
      </c>
      <c r="AV739" s="15" t="s">
        <v>167</v>
      </c>
      <c r="AW739" s="15" t="s">
        <v>35</v>
      </c>
      <c r="AX739" s="15" t="s">
        <v>86</v>
      </c>
      <c r="AY739" s="271" t="s">
        <v>160</v>
      </c>
    </row>
    <row r="740" s="2" customFormat="1" ht="24.15" customHeight="1">
      <c r="A740" s="38"/>
      <c r="B740" s="39"/>
      <c r="C740" s="226" t="s">
        <v>562</v>
      </c>
      <c r="D740" s="226" t="s">
        <v>162</v>
      </c>
      <c r="E740" s="227" t="s">
        <v>907</v>
      </c>
      <c r="F740" s="228" t="s">
        <v>908</v>
      </c>
      <c r="G740" s="229" t="s">
        <v>242</v>
      </c>
      <c r="H740" s="230">
        <v>9.6300000000000008</v>
      </c>
      <c r="I740" s="231"/>
      <c r="J740" s="232">
        <f>ROUND(I740*H740,2)</f>
        <v>0</v>
      </c>
      <c r="K740" s="228" t="s">
        <v>166</v>
      </c>
      <c r="L740" s="44"/>
      <c r="M740" s="233" t="s">
        <v>1</v>
      </c>
      <c r="N740" s="234" t="s">
        <v>44</v>
      </c>
      <c r="O740" s="91"/>
      <c r="P740" s="235">
        <f>O740*H740</f>
        <v>0</v>
      </c>
      <c r="Q740" s="235">
        <v>0.0002875</v>
      </c>
      <c r="R740" s="235">
        <f>Q740*H740</f>
        <v>0.0027686250000000003</v>
      </c>
      <c r="S740" s="235">
        <v>0</v>
      </c>
      <c r="T740" s="23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37" t="s">
        <v>230</v>
      </c>
      <c r="AT740" s="237" t="s">
        <v>162</v>
      </c>
      <c r="AU740" s="237" t="s">
        <v>88</v>
      </c>
      <c r="AY740" s="17" t="s">
        <v>160</v>
      </c>
      <c r="BE740" s="238">
        <f>IF(N740="základní",J740,0)</f>
        <v>0</v>
      </c>
      <c r="BF740" s="238">
        <f>IF(N740="snížená",J740,0)</f>
        <v>0</v>
      </c>
      <c r="BG740" s="238">
        <f>IF(N740="zákl. přenesená",J740,0)</f>
        <v>0</v>
      </c>
      <c r="BH740" s="238">
        <f>IF(N740="sníž. přenesená",J740,0)</f>
        <v>0</v>
      </c>
      <c r="BI740" s="238">
        <f>IF(N740="nulová",J740,0)</f>
        <v>0</v>
      </c>
      <c r="BJ740" s="17" t="s">
        <v>86</v>
      </c>
      <c r="BK740" s="238">
        <f>ROUND(I740*H740,2)</f>
        <v>0</v>
      </c>
      <c r="BL740" s="17" t="s">
        <v>230</v>
      </c>
      <c r="BM740" s="237" t="s">
        <v>909</v>
      </c>
    </row>
    <row r="741" s="13" customFormat="1">
      <c r="A741" s="13"/>
      <c r="B741" s="239"/>
      <c r="C741" s="240"/>
      <c r="D741" s="241" t="s">
        <v>168</v>
      </c>
      <c r="E741" s="242" t="s">
        <v>1</v>
      </c>
      <c r="F741" s="243" t="s">
        <v>840</v>
      </c>
      <c r="G741" s="240"/>
      <c r="H741" s="242" t="s">
        <v>1</v>
      </c>
      <c r="I741" s="244"/>
      <c r="J741" s="240"/>
      <c r="K741" s="240"/>
      <c r="L741" s="245"/>
      <c r="M741" s="246"/>
      <c r="N741" s="247"/>
      <c r="O741" s="247"/>
      <c r="P741" s="247"/>
      <c r="Q741" s="247"/>
      <c r="R741" s="247"/>
      <c r="S741" s="247"/>
      <c r="T741" s="24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9" t="s">
        <v>168</v>
      </c>
      <c r="AU741" s="249" t="s">
        <v>88</v>
      </c>
      <c r="AV741" s="13" t="s">
        <v>86</v>
      </c>
      <c r="AW741" s="13" t="s">
        <v>35</v>
      </c>
      <c r="AX741" s="13" t="s">
        <v>79</v>
      </c>
      <c r="AY741" s="249" t="s">
        <v>160</v>
      </c>
    </row>
    <row r="742" s="14" customFormat="1">
      <c r="A742" s="14"/>
      <c r="B742" s="250"/>
      <c r="C742" s="251"/>
      <c r="D742" s="241" t="s">
        <v>168</v>
      </c>
      <c r="E742" s="252" t="s">
        <v>1</v>
      </c>
      <c r="F742" s="253" t="s">
        <v>841</v>
      </c>
      <c r="G742" s="251"/>
      <c r="H742" s="254">
        <v>9.6300000000000008</v>
      </c>
      <c r="I742" s="255"/>
      <c r="J742" s="251"/>
      <c r="K742" s="251"/>
      <c r="L742" s="256"/>
      <c r="M742" s="257"/>
      <c r="N742" s="258"/>
      <c r="O742" s="258"/>
      <c r="P742" s="258"/>
      <c r="Q742" s="258"/>
      <c r="R742" s="258"/>
      <c r="S742" s="258"/>
      <c r="T742" s="25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0" t="s">
        <v>168</v>
      </c>
      <c r="AU742" s="260" t="s">
        <v>88</v>
      </c>
      <c r="AV742" s="14" t="s">
        <v>88</v>
      </c>
      <c r="AW742" s="14" t="s">
        <v>35</v>
      </c>
      <c r="AX742" s="14" t="s">
        <v>79</v>
      </c>
      <c r="AY742" s="260" t="s">
        <v>160</v>
      </c>
    </row>
    <row r="743" s="15" customFormat="1">
      <c r="A743" s="15"/>
      <c r="B743" s="261"/>
      <c r="C743" s="262"/>
      <c r="D743" s="241" t="s">
        <v>168</v>
      </c>
      <c r="E743" s="263" t="s">
        <v>1</v>
      </c>
      <c r="F743" s="264" t="s">
        <v>173</v>
      </c>
      <c r="G743" s="262"/>
      <c r="H743" s="265">
        <v>9.6300000000000008</v>
      </c>
      <c r="I743" s="266"/>
      <c r="J743" s="262"/>
      <c r="K743" s="262"/>
      <c r="L743" s="267"/>
      <c r="M743" s="268"/>
      <c r="N743" s="269"/>
      <c r="O743" s="269"/>
      <c r="P743" s="269"/>
      <c r="Q743" s="269"/>
      <c r="R743" s="269"/>
      <c r="S743" s="269"/>
      <c r="T743" s="270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71" t="s">
        <v>168</v>
      </c>
      <c r="AU743" s="271" t="s">
        <v>88</v>
      </c>
      <c r="AV743" s="15" t="s">
        <v>167</v>
      </c>
      <c r="AW743" s="15" t="s">
        <v>35</v>
      </c>
      <c r="AX743" s="15" t="s">
        <v>86</v>
      </c>
      <c r="AY743" s="271" t="s">
        <v>160</v>
      </c>
    </row>
    <row r="744" s="2" customFormat="1" ht="37.8" customHeight="1">
      <c r="A744" s="38"/>
      <c r="B744" s="39"/>
      <c r="C744" s="226" t="s">
        <v>910</v>
      </c>
      <c r="D744" s="226" t="s">
        <v>162</v>
      </c>
      <c r="E744" s="227" t="s">
        <v>911</v>
      </c>
      <c r="F744" s="228" t="s">
        <v>912</v>
      </c>
      <c r="G744" s="229" t="s">
        <v>242</v>
      </c>
      <c r="H744" s="230">
        <v>17.161999999999999</v>
      </c>
      <c r="I744" s="231"/>
      <c r="J744" s="232">
        <f>ROUND(I744*H744,2)</f>
        <v>0</v>
      </c>
      <c r="K744" s="228" t="s">
        <v>166</v>
      </c>
      <c r="L744" s="44"/>
      <c r="M744" s="233" t="s">
        <v>1</v>
      </c>
      <c r="N744" s="234" t="s">
        <v>44</v>
      </c>
      <c r="O744" s="91"/>
      <c r="P744" s="235">
        <f>O744*H744</f>
        <v>0</v>
      </c>
      <c r="Q744" s="235">
        <v>0.00028499999999999999</v>
      </c>
      <c r="R744" s="235">
        <f>Q744*H744</f>
        <v>0.0048911699999999994</v>
      </c>
      <c r="S744" s="235">
        <v>0</v>
      </c>
      <c r="T744" s="23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37" t="s">
        <v>230</v>
      </c>
      <c r="AT744" s="237" t="s">
        <v>162</v>
      </c>
      <c r="AU744" s="237" t="s">
        <v>88</v>
      </c>
      <c r="AY744" s="17" t="s">
        <v>160</v>
      </c>
      <c r="BE744" s="238">
        <f>IF(N744="základní",J744,0)</f>
        <v>0</v>
      </c>
      <c r="BF744" s="238">
        <f>IF(N744="snížená",J744,0)</f>
        <v>0</v>
      </c>
      <c r="BG744" s="238">
        <f>IF(N744="zákl. přenesená",J744,0)</f>
        <v>0</v>
      </c>
      <c r="BH744" s="238">
        <f>IF(N744="sníž. přenesená",J744,0)</f>
        <v>0</v>
      </c>
      <c r="BI744" s="238">
        <f>IF(N744="nulová",J744,0)</f>
        <v>0</v>
      </c>
      <c r="BJ744" s="17" t="s">
        <v>86</v>
      </c>
      <c r="BK744" s="238">
        <f>ROUND(I744*H744,2)</f>
        <v>0</v>
      </c>
      <c r="BL744" s="17" t="s">
        <v>230</v>
      </c>
      <c r="BM744" s="237" t="s">
        <v>913</v>
      </c>
    </row>
    <row r="745" s="13" customFormat="1">
      <c r="A745" s="13"/>
      <c r="B745" s="239"/>
      <c r="C745" s="240"/>
      <c r="D745" s="241" t="s">
        <v>168</v>
      </c>
      <c r="E745" s="242" t="s">
        <v>1</v>
      </c>
      <c r="F745" s="243" t="s">
        <v>449</v>
      </c>
      <c r="G745" s="240"/>
      <c r="H745" s="242" t="s">
        <v>1</v>
      </c>
      <c r="I745" s="244"/>
      <c r="J745" s="240"/>
      <c r="K745" s="240"/>
      <c r="L745" s="245"/>
      <c r="M745" s="246"/>
      <c r="N745" s="247"/>
      <c r="O745" s="247"/>
      <c r="P745" s="247"/>
      <c r="Q745" s="247"/>
      <c r="R745" s="247"/>
      <c r="S745" s="247"/>
      <c r="T745" s="24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9" t="s">
        <v>168</v>
      </c>
      <c r="AU745" s="249" t="s">
        <v>88</v>
      </c>
      <c r="AV745" s="13" t="s">
        <v>86</v>
      </c>
      <c r="AW745" s="13" t="s">
        <v>35</v>
      </c>
      <c r="AX745" s="13" t="s">
        <v>79</v>
      </c>
      <c r="AY745" s="249" t="s">
        <v>160</v>
      </c>
    </row>
    <row r="746" s="14" customFormat="1">
      <c r="A746" s="14"/>
      <c r="B746" s="250"/>
      <c r="C746" s="251"/>
      <c r="D746" s="241" t="s">
        <v>168</v>
      </c>
      <c r="E746" s="252" t="s">
        <v>1</v>
      </c>
      <c r="F746" s="253" t="s">
        <v>761</v>
      </c>
      <c r="G746" s="251"/>
      <c r="H746" s="254">
        <v>15.404999999999999</v>
      </c>
      <c r="I746" s="255"/>
      <c r="J746" s="251"/>
      <c r="K746" s="251"/>
      <c r="L746" s="256"/>
      <c r="M746" s="257"/>
      <c r="N746" s="258"/>
      <c r="O746" s="258"/>
      <c r="P746" s="258"/>
      <c r="Q746" s="258"/>
      <c r="R746" s="258"/>
      <c r="S746" s="258"/>
      <c r="T746" s="25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0" t="s">
        <v>168</v>
      </c>
      <c r="AU746" s="260" t="s">
        <v>88</v>
      </c>
      <c r="AV746" s="14" t="s">
        <v>88</v>
      </c>
      <c r="AW746" s="14" t="s">
        <v>35</v>
      </c>
      <c r="AX746" s="14" t="s">
        <v>79</v>
      </c>
      <c r="AY746" s="260" t="s">
        <v>160</v>
      </c>
    </row>
    <row r="747" s="14" customFormat="1">
      <c r="A747" s="14"/>
      <c r="B747" s="250"/>
      <c r="C747" s="251"/>
      <c r="D747" s="241" t="s">
        <v>168</v>
      </c>
      <c r="E747" s="252" t="s">
        <v>1</v>
      </c>
      <c r="F747" s="253" t="s">
        <v>914</v>
      </c>
      <c r="G747" s="251"/>
      <c r="H747" s="254">
        <v>0.29999999999999999</v>
      </c>
      <c r="I747" s="255"/>
      <c r="J747" s="251"/>
      <c r="K747" s="251"/>
      <c r="L747" s="256"/>
      <c r="M747" s="257"/>
      <c r="N747" s="258"/>
      <c r="O747" s="258"/>
      <c r="P747" s="258"/>
      <c r="Q747" s="258"/>
      <c r="R747" s="258"/>
      <c r="S747" s="258"/>
      <c r="T747" s="25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0" t="s">
        <v>168</v>
      </c>
      <c r="AU747" s="260" t="s">
        <v>88</v>
      </c>
      <c r="AV747" s="14" t="s">
        <v>88</v>
      </c>
      <c r="AW747" s="14" t="s">
        <v>35</v>
      </c>
      <c r="AX747" s="14" t="s">
        <v>79</v>
      </c>
      <c r="AY747" s="260" t="s">
        <v>160</v>
      </c>
    </row>
    <row r="748" s="13" customFormat="1">
      <c r="A748" s="13"/>
      <c r="B748" s="239"/>
      <c r="C748" s="240"/>
      <c r="D748" s="241" t="s">
        <v>168</v>
      </c>
      <c r="E748" s="242" t="s">
        <v>1</v>
      </c>
      <c r="F748" s="243" t="s">
        <v>454</v>
      </c>
      <c r="G748" s="240"/>
      <c r="H748" s="242" t="s">
        <v>1</v>
      </c>
      <c r="I748" s="244"/>
      <c r="J748" s="240"/>
      <c r="K748" s="240"/>
      <c r="L748" s="245"/>
      <c r="M748" s="246"/>
      <c r="N748" s="247"/>
      <c r="O748" s="247"/>
      <c r="P748" s="247"/>
      <c r="Q748" s="247"/>
      <c r="R748" s="247"/>
      <c r="S748" s="247"/>
      <c r="T748" s="24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9" t="s">
        <v>168</v>
      </c>
      <c r="AU748" s="249" t="s">
        <v>88</v>
      </c>
      <c r="AV748" s="13" t="s">
        <v>86</v>
      </c>
      <c r="AW748" s="13" t="s">
        <v>35</v>
      </c>
      <c r="AX748" s="13" t="s">
        <v>79</v>
      </c>
      <c r="AY748" s="249" t="s">
        <v>160</v>
      </c>
    </row>
    <row r="749" s="14" customFormat="1">
      <c r="A749" s="14"/>
      <c r="B749" s="250"/>
      <c r="C749" s="251"/>
      <c r="D749" s="241" t="s">
        <v>168</v>
      </c>
      <c r="E749" s="252" t="s">
        <v>1</v>
      </c>
      <c r="F749" s="253" t="s">
        <v>915</v>
      </c>
      <c r="G749" s="251"/>
      <c r="H749" s="254">
        <v>1.4570000000000001</v>
      </c>
      <c r="I749" s="255"/>
      <c r="J749" s="251"/>
      <c r="K749" s="251"/>
      <c r="L749" s="256"/>
      <c r="M749" s="257"/>
      <c r="N749" s="258"/>
      <c r="O749" s="258"/>
      <c r="P749" s="258"/>
      <c r="Q749" s="258"/>
      <c r="R749" s="258"/>
      <c r="S749" s="258"/>
      <c r="T749" s="25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60" t="s">
        <v>168</v>
      </c>
      <c r="AU749" s="260" t="s">
        <v>88</v>
      </c>
      <c r="AV749" s="14" t="s">
        <v>88</v>
      </c>
      <c r="AW749" s="14" t="s">
        <v>35</v>
      </c>
      <c r="AX749" s="14" t="s">
        <v>79</v>
      </c>
      <c r="AY749" s="260" t="s">
        <v>160</v>
      </c>
    </row>
    <row r="750" s="15" customFormat="1">
      <c r="A750" s="15"/>
      <c r="B750" s="261"/>
      <c r="C750" s="262"/>
      <c r="D750" s="241" t="s">
        <v>168</v>
      </c>
      <c r="E750" s="263" t="s">
        <v>1</v>
      </c>
      <c r="F750" s="264" t="s">
        <v>173</v>
      </c>
      <c r="G750" s="262"/>
      <c r="H750" s="265">
        <v>17.161999999999999</v>
      </c>
      <c r="I750" s="266"/>
      <c r="J750" s="262"/>
      <c r="K750" s="262"/>
      <c r="L750" s="267"/>
      <c r="M750" s="268"/>
      <c r="N750" s="269"/>
      <c r="O750" s="269"/>
      <c r="P750" s="269"/>
      <c r="Q750" s="269"/>
      <c r="R750" s="269"/>
      <c r="S750" s="269"/>
      <c r="T750" s="270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71" t="s">
        <v>168</v>
      </c>
      <c r="AU750" s="271" t="s">
        <v>88</v>
      </c>
      <c r="AV750" s="15" t="s">
        <v>167</v>
      </c>
      <c r="AW750" s="15" t="s">
        <v>35</v>
      </c>
      <c r="AX750" s="15" t="s">
        <v>86</v>
      </c>
      <c r="AY750" s="271" t="s">
        <v>160</v>
      </c>
    </row>
    <row r="751" s="2" customFormat="1" ht="24.15" customHeight="1">
      <c r="A751" s="38"/>
      <c r="B751" s="39"/>
      <c r="C751" s="226" t="s">
        <v>567</v>
      </c>
      <c r="D751" s="226" t="s">
        <v>162</v>
      </c>
      <c r="E751" s="227" t="s">
        <v>916</v>
      </c>
      <c r="F751" s="228" t="s">
        <v>917</v>
      </c>
      <c r="G751" s="229" t="s">
        <v>242</v>
      </c>
      <c r="H751" s="230">
        <v>17.161999999999999</v>
      </c>
      <c r="I751" s="231"/>
      <c r="J751" s="232">
        <f>ROUND(I751*H751,2)</f>
        <v>0</v>
      </c>
      <c r="K751" s="228" t="s">
        <v>166</v>
      </c>
      <c r="L751" s="44"/>
      <c r="M751" s="233" t="s">
        <v>1</v>
      </c>
      <c r="N751" s="234" t="s">
        <v>44</v>
      </c>
      <c r="O751" s="91"/>
      <c r="P751" s="235">
        <f>O751*H751</f>
        <v>0</v>
      </c>
      <c r="Q751" s="235">
        <v>0.00065680000000000003</v>
      </c>
      <c r="R751" s="235">
        <f>Q751*H751</f>
        <v>0.0112720016</v>
      </c>
      <c r="S751" s="235">
        <v>0</v>
      </c>
      <c r="T751" s="23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37" t="s">
        <v>230</v>
      </c>
      <c r="AT751" s="237" t="s">
        <v>162</v>
      </c>
      <c r="AU751" s="237" t="s">
        <v>88</v>
      </c>
      <c r="AY751" s="17" t="s">
        <v>160</v>
      </c>
      <c r="BE751" s="238">
        <f>IF(N751="základní",J751,0)</f>
        <v>0</v>
      </c>
      <c r="BF751" s="238">
        <f>IF(N751="snížená",J751,0)</f>
        <v>0</v>
      </c>
      <c r="BG751" s="238">
        <f>IF(N751="zákl. přenesená",J751,0)</f>
        <v>0</v>
      </c>
      <c r="BH751" s="238">
        <f>IF(N751="sníž. přenesená",J751,0)</f>
        <v>0</v>
      </c>
      <c r="BI751" s="238">
        <f>IF(N751="nulová",J751,0)</f>
        <v>0</v>
      </c>
      <c r="BJ751" s="17" t="s">
        <v>86</v>
      </c>
      <c r="BK751" s="238">
        <f>ROUND(I751*H751,2)</f>
        <v>0</v>
      </c>
      <c r="BL751" s="17" t="s">
        <v>230</v>
      </c>
      <c r="BM751" s="237" t="s">
        <v>918</v>
      </c>
    </row>
    <row r="752" s="13" customFormat="1">
      <c r="A752" s="13"/>
      <c r="B752" s="239"/>
      <c r="C752" s="240"/>
      <c r="D752" s="241" t="s">
        <v>168</v>
      </c>
      <c r="E752" s="242" t="s">
        <v>1</v>
      </c>
      <c r="F752" s="243" t="s">
        <v>449</v>
      </c>
      <c r="G752" s="240"/>
      <c r="H752" s="242" t="s">
        <v>1</v>
      </c>
      <c r="I752" s="244"/>
      <c r="J752" s="240"/>
      <c r="K752" s="240"/>
      <c r="L752" s="245"/>
      <c r="M752" s="246"/>
      <c r="N752" s="247"/>
      <c r="O752" s="247"/>
      <c r="P752" s="247"/>
      <c r="Q752" s="247"/>
      <c r="R752" s="247"/>
      <c r="S752" s="247"/>
      <c r="T752" s="24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9" t="s">
        <v>168</v>
      </c>
      <c r="AU752" s="249" t="s">
        <v>88</v>
      </c>
      <c r="AV752" s="13" t="s">
        <v>86</v>
      </c>
      <c r="AW752" s="13" t="s">
        <v>35</v>
      </c>
      <c r="AX752" s="13" t="s">
        <v>79</v>
      </c>
      <c r="AY752" s="249" t="s">
        <v>160</v>
      </c>
    </row>
    <row r="753" s="14" customFormat="1">
      <c r="A753" s="14"/>
      <c r="B753" s="250"/>
      <c r="C753" s="251"/>
      <c r="D753" s="241" t="s">
        <v>168</v>
      </c>
      <c r="E753" s="252" t="s">
        <v>1</v>
      </c>
      <c r="F753" s="253" t="s">
        <v>761</v>
      </c>
      <c r="G753" s="251"/>
      <c r="H753" s="254">
        <v>15.404999999999999</v>
      </c>
      <c r="I753" s="255"/>
      <c r="J753" s="251"/>
      <c r="K753" s="251"/>
      <c r="L753" s="256"/>
      <c r="M753" s="257"/>
      <c r="N753" s="258"/>
      <c r="O753" s="258"/>
      <c r="P753" s="258"/>
      <c r="Q753" s="258"/>
      <c r="R753" s="258"/>
      <c r="S753" s="258"/>
      <c r="T753" s="25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0" t="s">
        <v>168</v>
      </c>
      <c r="AU753" s="260" t="s">
        <v>88</v>
      </c>
      <c r="AV753" s="14" t="s">
        <v>88</v>
      </c>
      <c r="AW753" s="14" t="s">
        <v>35</v>
      </c>
      <c r="AX753" s="14" t="s">
        <v>79</v>
      </c>
      <c r="AY753" s="260" t="s">
        <v>160</v>
      </c>
    </row>
    <row r="754" s="14" customFormat="1">
      <c r="A754" s="14"/>
      <c r="B754" s="250"/>
      <c r="C754" s="251"/>
      <c r="D754" s="241" t="s">
        <v>168</v>
      </c>
      <c r="E754" s="252" t="s">
        <v>1</v>
      </c>
      <c r="F754" s="253" t="s">
        <v>914</v>
      </c>
      <c r="G754" s="251"/>
      <c r="H754" s="254">
        <v>0.29999999999999999</v>
      </c>
      <c r="I754" s="255"/>
      <c r="J754" s="251"/>
      <c r="K754" s="251"/>
      <c r="L754" s="256"/>
      <c r="M754" s="257"/>
      <c r="N754" s="258"/>
      <c r="O754" s="258"/>
      <c r="P754" s="258"/>
      <c r="Q754" s="258"/>
      <c r="R754" s="258"/>
      <c r="S754" s="258"/>
      <c r="T754" s="25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0" t="s">
        <v>168</v>
      </c>
      <c r="AU754" s="260" t="s">
        <v>88</v>
      </c>
      <c r="AV754" s="14" t="s">
        <v>88</v>
      </c>
      <c r="AW754" s="14" t="s">
        <v>35</v>
      </c>
      <c r="AX754" s="14" t="s">
        <v>79</v>
      </c>
      <c r="AY754" s="260" t="s">
        <v>160</v>
      </c>
    </row>
    <row r="755" s="13" customFormat="1">
      <c r="A755" s="13"/>
      <c r="B755" s="239"/>
      <c r="C755" s="240"/>
      <c r="D755" s="241" t="s">
        <v>168</v>
      </c>
      <c r="E755" s="242" t="s">
        <v>1</v>
      </c>
      <c r="F755" s="243" t="s">
        <v>454</v>
      </c>
      <c r="G755" s="240"/>
      <c r="H755" s="242" t="s">
        <v>1</v>
      </c>
      <c r="I755" s="244"/>
      <c r="J755" s="240"/>
      <c r="K755" s="240"/>
      <c r="L755" s="245"/>
      <c r="M755" s="246"/>
      <c r="N755" s="247"/>
      <c r="O755" s="247"/>
      <c r="P755" s="247"/>
      <c r="Q755" s="247"/>
      <c r="R755" s="247"/>
      <c r="S755" s="247"/>
      <c r="T755" s="24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9" t="s">
        <v>168</v>
      </c>
      <c r="AU755" s="249" t="s">
        <v>88</v>
      </c>
      <c r="AV755" s="13" t="s">
        <v>86</v>
      </c>
      <c r="AW755" s="13" t="s">
        <v>35</v>
      </c>
      <c r="AX755" s="13" t="s">
        <v>79</v>
      </c>
      <c r="AY755" s="249" t="s">
        <v>160</v>
      </c>
    </row>
    <row r="756" s="14" customFormat="1">
      <c r="A756" s="14"/>
      <c r="B756" s="250"/>
      <c r="C756" s="251"/>
      <c r="D756" s="241" t="s">
        <v>168</v>
      </c>
      <c r="E756" s="252" t="s">
        <v>1</v>
      </c>
      <c r="F756" s="253" t="s">
        <v>915</v>
      </c>
      <c r="G756" s="251"/>
      <c r="H756" s="254">
        <v>1.4570000000000001</v>
      </c>
      <c r="I756" s="255"/>
      <c r="J756" s="251"/>
      <c r="K756" s="251"/>
      <c r="L756" s="256"/>
      <c r="M756" s="257"/>
      <c r="N756" s="258"/>
      <c r="O756" s="258"/>
      <c r="P756" s="258"/>
      <c r="Q756" s="258"/>
      <c r="R756" s="258"/>
      <c r="S756" s="258"/>
      <c r="T756" s="25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0" t="s">
        <v>168</v>
      </c>
      <c r="AU756" s="260" t="s">
        <v>88</v>
      </c>
      <c r="AV756" s="14" t="s">
        <v>88</v>
      </c>
      <c r="AW756" s="14" t="s">
        <v>35</v>
      </c>
      <c r="AX756" s="14" t="s">
        <v>79</v>
      </c>
      <c r="AY756" s="260" t="s">
        <v>160</v>
      </c>
    </row>
    <row r="757" s="15" customFormat="1">
      <c r="A757" s="15"/>
      <c r="B757" s="261"/>
      <c r="C757" s="262"/>
      <c r="D757" s="241" t="s">
        <v>168</v>
      </c>
      <c r="E757" s="263" t="s">
        <v>1</v>
      </c>
      <c r="F757" s="264" t="s">
        <v>173</v>
      </c>
      <c r="G757" s="262"/>
      <c r="H757" s="265">
        <v>17.161999999999999</v>
      </c>
      <c r="I757" s="266"/>
      <c r="J757" s="262"/>
      <c r="K757" s="262"/>
      <c r="L757" s="267"/>
      <c r="M757" s="268"/>
      <c r="N757" s="269"/>
      <c r="O757" s="269"/>
      <c r="P757" s="269"/>
      <c r="Q757" s="269"/>
      <c r="R757" s="269"/>
      <c r="S757" s="269"/>
      <c r="T757" s="270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71" t="s">
        <v>168</v>
      </c>
      <c r="AU757" s="271" t="s">
        <v>88</v>
      </c>
      <c r="AV757" s="15" t="s">
        <v>167</v>
      </c>
      <c r="AW757" s="15" t="s">
        <v>35</v>
      </c>
      <c r="AX757" s="15" t="s">
        <v>86</v>
      </c>
      <c r="AY757" s="271" t="s">
        <v>160</v>
      </c>
    </row>
    <row r="758" s="12" customFormat="1" ht="22.8" customHeight="1">
      <c r="A758" s="12"/>
      <c r="B758" s="210"/>
      <c r="C758" s="211"/>
      <c r="D758" s="212" t="s">
        <v>78</v>
      </c>
      <c r="E758" s="224" t="s">
        <v>919</v>
      </c>
      <c r="F758" s="224" t="s">
        <v>920</v>
      </c>
      <c r="G758" s="211"/>
      <c r="H758" s="211"/>
      <c r="I758" s="214"/>
      <c r="J758" s="225">
        <f>BK758</f>
        <v>0</v>
      </c>
      <c r="K758" s="211"/>
      <c r="L758" s="216"/>
      <c r="M758" s="217"/>
      <c r="N758" s="218"/>
      <c r="O758" s="218"/>
      <c r="P758" s="219">
        <f>SUM(P759:P776)</f>
        <v>0</v>
      </c>
      <c r="Q758" s="218"/>
      <c r="R758" s="219">
        <f>SUM(R759:R776)</f>
        <v>0.019846111999999999</v>
      </c>
      <c r="S758" s="218"/>
      <c r="T758" s="220">
        <f>SUM(T759:T776)</f>
        <v>0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221" t="s">
        <v>88</v>
      </c>
      <c r="AT758" s="222" t="s">
        <v>78</v>
      </c>
      <c r="AU758" s="222" t="s">
        <v>86</v>
      </c>
      <c r="AY758" s="221" t="s">
        <v>160</v>
      </c>
      <c r="BK758" s="223">
        <f>SUM(BK759:BK776)</f>
        <v>0</v>
      </c>
    </row>
    <row r="759" s="2" customFormat="1" ht="24.15" customHeight="1">
      <c r="A759" s="38"/>
      <c r="B759" s="39"/>
      <c r="C759" s="226" t="s">
        <v>921</v>
      </c>
      <c r="D759" s="226" t="s">
        <v>162</v>
      </c>
      <c r="E759" s="227" t="s">
        <v>922</v>
      </c>
      <c r="F759" s="228" t="s">
        <v>923</v>
      </c>
      <c r="G759" s="229" t="s">
        <v>242</v>
      </c>
      <c r="H759" s="230">
        <v>69.391999999999996</v>
      </c>
      <c r="I759" s="231"/>
      <c r="J759" s="232">
        <f>ROUND(I759*H759,2)</f>
        <v>0</v>
      </c>
      <c r="K759" s="228" t="s">
        <v>166</v>
      </c>
      <c r="L759" s="44"/>
      <c r="M759" s="233" t="s">
        <v>1</v>
      </c>
      <c r="N759" s="234" t="s">
        <v>44</v>
      </c>
      <c r="O759" s="91"/>
      <c r="P759" s="235">
        <f>O759*H759</f>
        <v>0</v>
      </c>
      <c r="Q759" s="235">
        <v>0</v>
      </c>
      <c r="R759" s="235">
        <f>Q759*H759</f>
        <v>0</v>
      </c>
      <c r="S759" s="235">
        <v>0</v>
      </c>
      <c r="T759" s="236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37" t="s">
        <v>230</v>
      </c>
      <c r="AT759" s="237" t="s">
        <v>162</v>
      </c>
      <c r="AU759" s="237" t="s">
        <v>88</v>
      </c>
      <c r="AY759" s="17" t="s">
        <v>160</v>
      </c>
      <c r="BE759" s="238">
        <f>IF(N759="základní",J759,0)</f>
        <v>0</v>
      </c>
      <c r="BF759" s="238">
        <f>IF(N759="snížená",J759,0)</f>
        <v>0</v>
      </c>
      <c r="BG759" s="238">
        <f>IF(N759="zákl. přenesená",J759,0)</f>
        <v>0</v>
      </c>
      <c r="BH759" s="238">
        <f>IF(N759="sníž. přenesená",J759,0)</f>
        <v>0</v>
      </c>
      <c r="BI759" s="238">
        <f>IF(N759="nulová",J759,0)</f>
        <v>0</v>
      </c>
      <c r="BJ759" s="17" t="s">
        <v>86</v>
      </c>
      <c r="BK759" s="238">
        <f>ROUND(I759*H759,2)</f>
        <v>0</v>
      </c>
      <c r="BL759" s="17" t="s">
        <v>230</v>
      </c>
      <c r="BM759" s="237" t="s">
        <v>924</v>
      </c>
    </row>
    <row r="760" s="13" customFormat="1">
      <c r="A760" s="13"/>
      <c r="B760" s="239"/>
      <c r="C760" s="240"/>
      <c r="D760" s="241" t="s">
        <v>168</v>
      </c>
      <c r="E760" s="242" t="s">
        <v>1</v>
      </c>
      <c r="F760" s="243" t="s">
        <v>386</v>
      </c>
      <c r="G760" s="240"/>
      <c r="H760" s="242" t="s">
        <v>1</v>
      </c>
      <c r="I760" s="244"/>
      <c r="J760" s="240"/>
      <c r="K760" s="240"/>
      <c r="L760" s="245"/>
      <c r="M760" s="246"/>
      <c r="N760" s="247"/>
      <c r="O760" s="247"/>
      <c r="P760" s="247"/>
      <c r="Q760" s="247"/>
      <c r="R760" s="247"/>
      <c r="S760" s="247"/>
      <c r="T760" s="24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9" t="s">
        <v>168</v>
      </c>
      <c r="AU760" s="249" t="s">
        <v>88</v>
      </c>
      <c r="AV760" s="13" t="s">
        <v>86</v>
      </c>
      <c r="AW760" s="13" t="s">
        <v>35</v>
      </c>
      <c r="AX760" s="13" t="s">
        <v>79</v>
      </c>
      <c r="AY760" s="249" t="s">
        <v>160</v>
      </c>
    </row>
    <row r="761" s="13" customFormat="1">
      <c r="A761" s="13"/>
      <c r="B761" s="239"/>
      <c r="C761" s="240"/>
      <c r="D761" s="241" t="s">
        <v>168</v>
      </c>
      <c r="E761" s="242" t="s">
        <v>1</v>
      </c>
      <c r="F761" s="243" t="s">
        <v>925</v>
      </c>
      <c r="G761" s="240"/>
      <c r="H761" s="242" t="s">
        <v>1</v>
      </c>
      <c r="I761" s="244"/>
      <c r="J761" s="240"/>
      <c r="K761" s="240"/>
      <c r="L761" s="245"/>
      <c r="M761" s="246"/>
      <c r="N761" s="247"/>
      <c r="O761" s="247"/>
      <c r="P761" s="247"/>
      <c r="Q761" s="247"/>
      <c r="R761" s="247"/>
      <c r="S761" s="247"/>
      <c r="T761" s="24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9" t="s">
        <v>168</v>
      </c>
      <c r="AU761" s="249" t="s">
        <v>88</v>
      </c>
      <c r="AV761" s="13" t="s">
        <v>86</v>
      </c>
      <c r="AW761" s="13" t="s">
        <v>35</v>
      </c>
      <c r="AX761" s="13" t="s">
        <v>79</v>
      </c>
      <c r="AY761" s="249" t="s">
        <v>160</v>
      </c>
    </row>
    <row r="762" s="14" customFormat="1">
      <c r="A762" s="14"/>
      <c r="B762" s="250"/>
      <c r="C762" s="251"/>
      <c r="D762" s="241" t="s">
        <v>168</v>
      </c>
      <c r="E762" s="252" t="s">
        <v>1</v>
      </c>
      <c r="F762" s="253" t="s">
        <v>387</v>
      </c>
      <c r="G762" s="251"/>
      <c r="H762" s="254">
        <v>38.506999999999998</v>
      </c>
      <c r="I762" s="255"/>
      <c r="J762" s="251"/>
      <c r="K762" s="251"/>
      <c r="L762" s="256"/>
      <c r="M762" s="257"/>
      <c r="N762" s="258"/>
      <c r="O762" s="258"/>
      <c r="P762" s="258"/>
      <c r="Q762" s="258"/>
      <c r="R762" s="258"/>
      <c r="S762" s="258"/>
      <c r="T762" s="25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0" t="s">
        <v>168</v>
      </c>
      <c r="AU762" s="260" t="s">
        <v>88</v>
      </c>
      <c r="AV762" s="14" t="s">
        <v>88</v>
      </c>
      <c r="AW762" s="14" t="s">
        <v>35</v>
      </c>
      <c r="AX762" s="14" t="s">
        <v>79</v>
      </c>
      <c r="AY762" s="260" t="s">
        <v>160</v>
      </c>
    </row>
    <row r="763" s="13" customFormat="1">
      <c r="A763" s="13"/>
      <c r="B763" s="239"/>
      <c r="C763" s="240"/>
      <c r="D763" s="241" t="s">
        <v>168</v>
      </c>
      <c r="E763" s="242" t="s">
        <v>1</v>
      </c>
      <c r="F763" s="243" t="s">
        <v>926</v>
      </c>
      <c r="G763" s="240"/>
      <c r="H763" s="242" t="s">
        <v>1</v>
      </c>
      <c r="I763" s="244"/>
      <c r="J763" s="240"/>
      <c r="K763" s="240"/>
      <c r="L763" s="245"/>
      <c r="M763" s="246"/>
      <c r="N763" s="247"/>
      <c r="O763" s="247"/>
      <c r="P763" s="247"/>
      <c r="Q763" s="247"/>
      <c r="R763" s="247"/>
      <c r="S763" s="247"/>
      <c r="T763" s="24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9" t="s">
        <v>168</v>
      </c>
      <c r="AU763" s="249" t="s">
        <v>88</v>
      </c>
      <c r="AV763" s="13" t="s">
        <v>86</v>
      </c>
      <c r="AW763" s="13" t="s">
        <v>35</v>
      </c>
      <c r="AX763" s="13" t="s">
        <v>79</v>
      </c>
      <c r="AY763" s="249" t="s">
        <v>160</v>
      </c>
    </row>
    <row r="764" s="14" customFormat="1">
      <c r="A764" s="14"/>
      <c r="B764" s="250"/>
      <c r="C764" s="251"/>
      <c r="D764" s="241" t="s">
        <v>168</v>
      </c>
      <c r="E764" s="252" t="s">
        <v>1</v>
      </c>
      <c r="F764" s="253" t="s">
        <v>761</v>
      </c>
      <c r="G764" s="251"/>
      <c r="H764" s="254">
        <v>15.404999999999999</v>
      </c>
      <c r="I764" s="255"/>
      <c r="J764" s="251"/>
      <c r="K764" s="251"/>
      <c r="L764" s="256"/>
      <c r="M764" s="257"/>
      <c r="N764" s="258"/>
      <c r="O764" s="258"/>
      <c r="P764" s="258"/>
      <c r="Q764" s="258"/>
      <c r="R764" s="258"/>
      <c r="S764" s="258"/>
      <c r="T764" s="25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0" t="s">
        <v>168</v>
      </c>
      <c r="AU764" s="260" t="s">
        <v>88</v>
      </c>
      <c r="AV764" s="14" t="s">
        <v>88</v>
      </c>
      <c r="AW764" s="14" t="s">
        <v>35</v>
      </c>
      <c r="AX764" s="14" t="s">
        <v>79</v>
      </c>
      <c r="AY764" s="260" t="s">
        <v>160</v>
      </c>
    </row>
    <row r="765" s="13" customFormat="1">
      <c r="A765" s="13"/>
      <c r="B765" s="239"/>
      <c r="C765" s="240"/>
      <c r="D765" s="241" t="s">
        <v>168</v>
      </c>
      <c r="E765" s="242" t="s">
        <v>1</v>
      </c>
      <c r="F765" s="243" t="s">
        <v>927</v>
      </c>
      <c r="G765" s="240"/>
      <c r="H765" s="242" t="s">
        <v>1</v>
      </c>
      <c r="I765" s="244"/>
      <c r="J765" s="240"/>
      <c r="K765" s="240"/>
      <c r="L765" s="245"/>
      <c r="M765" s="246"/>
      <c r="N765" s="247"/>
      <c r="O765" s="247"/>
      <c r="P765" s="247"/>
      <c r="Q765" s="247"/>
      <c r="R765" s="247"/>
      <c r="S765" s="247"/>
      <c r="T765" s="24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9" t="s">
        <v>168</v>
      </c>
      <c r="AU765" s="249" t="s">
        <v>88</v>
      </c>
      <c r="AV765" s="13" t="s">
        <v>86</v>
      </c>
      <c r="AW765" s="13" t="s">
        <v>35</v>
      </c>
      <c r="AX765" s="13" t="s">
        <v>79</v>
      </c>
      <c r="AY765" s="249" t="s">
        <v>160</v>
      </c>
    </row>
    <row r="766" s="14" customFormat="1">
      <c r="A766" s="14"/>
      <c r="B766" s="250"/>
      <c r="C766" s="251"/>
      <c r="D766" s="241" t="s">
        <v>168</v>
      </c>
      <c r="E766" s="252" t="s">
        <v>1</v>
      </c>
      <c r="F766" s="253" t="s">
        <v>376</v>
      </c>
      <c r="G766" s="251"/>
      <c r="H766" s="254">
        <v>15.48</v>
      </c>
      <c r="I766" s="255"/>
      <c r="J766" s="251"/>
      <c r="K766" s="251"/>
      <c r="L766" s="256"/>
      <c r="M766" s="257"/>
      <c r="N766" s="258"/>
      <c r="O766" s="258"/>
      <c r="P766" s="258"/>
      <c r="Q766" s="258"/>
      <c r="R766" s="258"/>
      <c r="S766" s="258"/>
      <c r="T766" s="25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0" t="s">
        <v>168</v>
      </c>
      <c r="AU766" s="260" t="s">
        <v>88</v>
      </c>
      <c r="AV766" s="14" t="s">
        <v>88</v>
      </c>
      <c r="AW766" s="14" t="s">
        <v>35</v>
      </c>
      <c r="AX766" s="14" t="s">
        <v>79</v>
      </c>
      <c r="AY766" s="260" t="s">
        <v>160</v>
      </c>
    </row>
    <row r="767" s="15" customFormat="1">
      <c r="A767" s="15"/>
      <c r="B767" s="261"/>
      <c r="C767" s="262"/>
      <c r="D767" s="241" t="s">
        <v>168</v>
      </c>
      <c r="E767" s="263" t="s">
        <v>1</v>
      </c>
      <c r="F767" s="264" t="s">
        <v>173</v>
      </c>
      <c r="G767" s="262"/>
      <c r="H767" s="265">
        <v>69.391999999999996</v>
      </c>
      <c r="I767" s="266"/>
      <c r="J767" s="262"/>
      <c r="K767" s="262"/>
      <c r="L767" s="267"/>
      <c r="M767" s="268"/>
      <c r="N767" s="269"/>
      <c r="O767" s="269"/>
      <c r="P767" s="269"/>
      <c r="Q767" s="269"/>
      <c r="R767" s="269"/>
      <c r="S767" s="269"/>
      <c r="T767" s="270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1" t="s">
        <v>168</v>
      </c>
      <c r="AU767" s="271" t="s">
        <v>88</v>
      </c>
      <c r="AV767" s="15" t="s">
        <v>167</v>
      </c>
      <c r="AW767" s="15" t="s">
        <v>35</v>
      </c>
      <c r="AX767" s="15" t="s">
        <v>86</v>
      </c>
      <c r="AY767" s="271" t="s">
        <v>160</v>
      </c>
    </row>
    <row r="768" s="2" customFormat="1" ht="37.8" customHeight="1">
      <c r="A768" s="38"/>
      <c r="B768" s="39"/>
      <c r="C768" s="226" t="s">
        <v>574</v>
      </c>
      <c r="D768" s="226" t="s">
        <v>162</v>
      </c>
      <c r="E768" s="227" t="s">
        <v>928</v>
      </c>
      <c r="F768" s="228" t="s">
        <v>929</v>
      </c>
      <c r="G768" s="229" t="s">
        <v>242</v>
      </c>
      <c r="H768" s="230">
        <v>69.391999999999996</v>
      </c>
      <c r="I768" s="231"/>
      <c r="J768" s="232">
        <f>ROUND(I768*H768,2)</f>
        <v>0</v>
      </c>
      <c r="K768" s="228" t="s">
        <v>166</v>
      </c>
      <c r="L768" s="44"/>
      <c r="M768" s="233" t="s">
        <v>1</v>
      </c>
      <c r="N768" s="234" t="s">
        <v>44</v>
      </c>
      <c r="O768" s="91"/>
      <c r="P768" s="235">
        <f>O768*H768</f>
        <v>0</v>
      </c>
      <c r="Q768" s="235">
        <v>0.00028600000000000001</v>
      </c>
      <c r="R768" s="235">
        <f>Q768*H768</f>
        <v>0.019846111999999999</v>
      </c>
      <c r="S768" s="235">
        <v>0</v>
      </c>
      <c r="T768" s="236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37" t="s">
        <v>230</v>
      </c>
      <c r="AT768" s="237" t="s">
        <v>162</v>
      </c>
      <c r="AU768" s="237" t="s">
        <v>88</v>
      </c>
      <c r="AY768" s="17" t="s">
        <v>160</v>
      </c>
      <c r="BE768" s="238">
        <f>IF(N768="základní",J768,0)</f>
        <v>0</v>
      </c>
      <c r="BF768" s="238">
        <f>IF(N768="snížená",J768,0)</f>
        <v>0</v>
      </c>
      <c r="BG768" s="238">
        <f>IF(N768="zákl. přenesená",J768,0)</f>
        <v>0</v>
      </c>
      <c r="BH768" s="238">
        <f>IF(N768="sníž. přenesená",J768,0)</f>
        <v>0</v>
      </c>
      <c r="BI768" s="238">
        <f>IF(N768="nulová",J768,0)</f>
        <v>0</v>
      </c>
      <c r="BJ768" s="17" t="s">
        <v>86</v>
      </c>
      <c r="BK768" s="238">
        <f>ROUND(I768*H768,2)</f>
        <v>0</v>
      </c>
      <c r="BL768" s="17" t="s">
        <v>230</v>
      </c>
      <c r="BM768" s="237" t="s">
        <v>930</v>
      </c>
    </row>
    <row r="769" s="13" customFormat="1">
      <c r="A769" s="13"/>
      <c r="B769" s="239"/>
      <c r="C769" s="240"/>
      <c r="D769" s="241" t="s">
        <v>168</v>
      </c>
      <c r="E769" s="242" t="s">
        <v>1</v>
      </c>
      <c r="F769" s="243" t="s">
        <v>386</v>
      </c>
      <c r="G769" s="240"/>
      <c r="H769" s="242" t="s">
        <v>1</v>
      </c>
      <c r="I769" s="244"/>
      <c r="J769" s="240"/>
      <c r="K769" s="240"/>
      <c r="L769" s="245"/>
      <c r="M769" s="246"/>
      <c r="N769" s="247"/>
      <c r="O769" s="247"/>
      <c r="P769" s="247"/>
      <c r="Q769" s="247"/>
      <c r="R769" s="247"/>
      <c r="S769" s="247"/>
      <c r="T769" s="24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9" t="s">
        <v>168</v>
      </c>
      <c r="AU769" s="249" t="s">
        <v>88</v>
      </c>
      <c r="AV769" s="13" t="s">
        <v>86</v>
      </c>
      <c r="AW769" s="13" t="s">
        <v>35</v>
      </c>
      <c r="AX769" s="13" t="s">
        <v>79</v>
      </c>
      <c r="AY769" s="249" t="s">
        <v>160</v>
      </c>
    </row>
    <row r="770" s="13" customFormat="1">
      <c r="A770" s="13"/>
      <c r="B770" s="239"/>
      <c r="C770" s="240"/>
      <c r="D770" s="241" t="s">
        <v>168</v>
      </c>
      <c r="E770" s="242" t="s">
        <v>1</v>
      </c>
      <c r="F770" s="243" t="s">
        <v>925</v>
      </c>
      <c r="G770" s="240"/>
      <c r="H770" s="242" t="s">
        <v>1</v>
      </c>
      <c r="I770" s="244"/>
      <c r="J770" s="240"/>
      <c r="K770" s="240"/>
      <c r="L770" s="245"/>
      <c r="M770" s="246"/>
      <c r="N770" s="247"/>
      <c r="O770" s="247"/>
      <c r="P770" s="247"/>
      <c r="Q770" s="247"/>
      <c r="R770" s="247"/>
      <c r="S770" s="247"/>
      <c r="T770" s="24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9" t="s">
        <v>168</v>
      </c>
      <c r="AU770" s="249" t="s">
        <v>88</v>
      </c>
      <c r="AV770" s="13" t="s">
        <v>86</v>
      </c>
      <c r="AW770" s="13" t="s">
        <v>35</v>
      </c>
      <c r="AX770" s="13" t="s">
        <v>79</v>
      </c>
      <c r="AY770" s="249" t="s">
        <v>160</v>
      </c>
    </row>
    <row r="771" s="14" customFormat="1">
      <c r="A771" s="14"/>
      <c r="B771" s="250"/>
      <c r="C771" s="251"/>
      <c r="D771" s="241" t="s">
        <v>168</v>
      </c>
      <c r="E771" s="252" t="s">
        <v>1</v>
      </c>
      <c r="F771" s="253" t="s">
        <v>387</v>
      </c>
      <c r="G771" s="251"/>
      <c r="H771" s="254">
        <v>38.506999999999998</v>
      </c>
      <c r="I771" s="255"/>
      <c r="J771" s="251"/>
      <c r="K771" s="251"/>
      <c r="L771" s="256"/>
      <c r="M771" s="257"/>
      <c r="N771" s="258"/>
      <c r="O771" s="258"/>
      <c r="P771" s="258"/>
      <c r="Q771" s="258"/>
      <c r="R771" s="258"/>
      <c r="S771" s="258"/>
      <c r="T771" s="25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0" t="s">
        <v>168</v>
      </c>
      <c r="AU771" s="260" t="s">
        <v>88</v>
      </c>
      <c r="AV771" s="14" t="s">
        <v>88</v>
      </c>
      <c r="AW771" s="14" t="s">
        <v>35</v>
      </c>
      <c r="AX771" s="14" t="s">
        <v>79</v>
      </c>
      <c r="AY771" s="260" t="s">
        <v>160</v>
      </c>
    </row>
    <row r="772" s="13" customFormat="1">
      <c r="A772" s="13"/>
      <c r="B772" s="239"/>
      <c r="C772" s="240"/>
      <c r="D772" s="241" t="s">
        <v>168</v>
      </c>
      <c r="E772" s="242" t="s">
        <v>1</v>
      </c>
      <c r="F772" s="243" t="s">
        <v>926</v>
      </c>
      <c r="G772" s="240"/>
      <c r="H772" s="242" t="s">
        <v>1</v>
      </c>
      <c r="I772" s="244"/>
      <c r="J772" s="240"/>
      <c r="K772" s="240"/>
      <c r="L772" s="245"/>
      <c r="M772" s="246"/>
      <c r="N772" s="247"/>
      <c r="O772" s="247"/>
      <c r="P772" s="247"/>
      <c r="Q772" s="247"/>
      <c r="R772" s="247"/>
      <c r="S772" s="247"/>
      <c r="T772" s="24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9" t="s">
        <v>168</v>
      </c>
      <c r="AU772" s="249" t="s">
        <v>88</v>
      </c>
      <c r="AV772" s="13" t="s">
        <v>86</v>
      </c>
      <c r="AW772" s="13" t="s">
        <v>35</v>
      </c>
      <c r="AX772" s="13" t="s">
        <v>79</v>
      </c>
      <c r="AY772" s="249" t="s">
        <v>160</v>
      </c>
    </row>
    <row r="773" s="14" customFormat="1">
      <c r="A773" s="14"/>
      <c r="B773" s="250"/>
      <c r="C773" s="251"/>
      <c r="D773" s="241" t="s">
        <v>168</v>
      </c>
      <c r="E773" s="252" t="s">
        <v>1</v>
      </c>
      <c r="F773" s="253" t="s">
        <v>761</v>
      </c>
      <c r="G773" s="251"/>
      <c r="H773" s="254">
        <v>15.404999999999999</v>
      </c>
      <c r="I773" s="255"/>
      <c r="J773" s="251"/>
      <c r="K773" s="251"/>
      <c r="L773" s="256"/>
      <c r="M773" s="257"/>
      <c r="N773" s="258"/>
      <c r="O773" s="258"/>
      <c r="P773" s="258"/>
      <c r="Q773" s="258"/>
      <c r="R773" s="258"/>
      <c r="S773" s="258"/>
      <c r="T773" s="25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0" t="s">
        <v>168</v>
      </c>
      <c r="AU773" s="260" t="s">
        <v>88</v>
      </c>
      <c r="AV773" s="14" t="s">
        <v>88</v>
      </c>
      <c r="AW773" s="14" t="s">
        <v>35</v>
      </c>
      <c r="AX773" s="14" t="s">
        <v>79</v>
      </c>
      <c r="AY773" s="260" t="s">
        <v>160</v>
      </c>
    </row>
    <row r="774" s="13" customFormat="1">
      <c r="A774" s="13"/>
      <c r="B774" s="239"/>
      <c r="C774" s="240"/>
      <c r="D774" s="241" t="s">
        <v>168</v>
      </c>
      <c r="E774" s="242" t="s">
        <v>1</v>
      </c>
      <c r="F774" s="243" t="s">
        <v>927</v>
      </c>
      <c r="G774" s="240"/>
      <c r="H774" s="242" t="s">
        <v>1</v>
      </c>
      <c r="I774" s="244"/>
      <c r="J774" s="240"/>
      <c r="K774" s="240"/>
      <c r="L774" s="245"/>
      <c r="M774" s="246"/>
      <c r="N774" s="247"/>
      <c r="O774" s="247"/>
      <c r="P774" s="247"/>
      <c r="Q774" s="247"/>
      <c r="R774" s="247"/>
      <c r="S774" s="247"/>
      <c r="T774" s="24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9" t="s">
        <v>168</v>
      </c>
      <c r="AU774" s="249" t="s">
        <v>88</v>
      </c>
      <c r="AV774" s="13" t="s">
        <v>86</v>
      </c>
      <c r="AW774" s="13" t="s">
        <v>35</v>
      </c>
      <c r="AX774" s="13" t="s">
        <v>79</v>
      </c>
      <c r="AY774" s="249" t="s">
        <v>160</v>
      </c>
    </row>
    <row r="775" s="14" customFormat="1">
      <c r="A775" s="14"/>
      <c r="B775" s="250"/>
      <c r="C775" s="251"/>
      <c r="D775" s="241" t="s">
        <v>168</v>
      </c>
      <c r="E775" s="252" t="s">
        <v>1</v>
      </c>
      <c r="F775" s="253" t="s">
        <v>376</v>
      </c>
      <c r="G775" s="251"/>
      <c r="H775" s="254">
        <v>15.48</v>
      </c>
      <c r="I775" s="255"/>
      <c r="J775" s="251"/>
      <c r="K775" s="251"/>
      <c r="L775" s="256"/>
      <c r="M775" s="257"/>
      <c r="N775" s="258"/>
      <c r="O775" s="258"/>
      <c r="P775" s="258"/>
      <c r="Q775" s="258"/>
      <c r="R775" s="258"/>
      <c r="S775" s="258"/>
      <c r="T775" s="25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0" t="s">
        <v>168</v>
      </c>
      <c r="AU775" s="260" t="s">
        <v>88</v>
      </c>
      <c r="AV775" s="14" t="s">
        <v>88</v>
      </c>
      <c r="AW775" s="14" t="s">
        <v>35</v>
      </c>
      <c r="AX775" s="14" t="s">
        <v>79</v>
      </c>
      <c r="AY775" s="260" t="s">
        <v>160</v>
      </c>
    </row>
    <row r="776" s="15" customFormat="1">
      <c r="A776" s="15"/>
      <c r="B776" s="261"/>
      <c r="C776" s="262"/>
      <c r="D776" s="241" t="s">
        <v>168</v>
      </c>
      <c r="E776" s="263" t="s">
        <v>1</v>
      </c>
      <c r="F776" s="264" t="s">
        <v>173</v>
      </c>
      <c r="G776" s="262"/>
      <c r="H776" s="265">
        <v>69.391999999999996</v>
      </c>
      <c r="I776" s="266"/>
      <c r="J776" s="262"/>
      <c r="K776" s="262"/>
      <c r="L776" s="267"/>
      <c r="M776" s="287"/>
      <c r="N776" s="288"/>
      <c r="O776" s="288"/>
      <c r="P776" s="288"/>
      <c r="Q776" s="288"/>
      <c r="R776" s="288"/>
      <c r="S776" s="288"/>
      <c r="T776" s="289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71" t="s">
        <v>168</v>
      </c>
      <c r="AU776" s="271" t="s">
        <v>88</v>
      </c>
      <c r="AV776" s="15" t="s">
        <v>167</v>
      </c>
      <c r="AW776" s="15" t="s">
        <v>35</v>
      </c>
      <c r="AX776" s="15" t="s">
        <v>86</v>
      </c>
      <c r="AY776" s="271" t="s">
        <v>160</v>
      </c>
    </row>
    <row r="777" s="2" customFormat="1" ht="6.96" customHeight="1">
      <c r="A777" s="38"/>
      <c r="B777" s="66"/>
      <c r="C777" s="67"/>
      <c r="D777" s="67"/>
      <c r="E777" s="67"/>
      <c r="F777" s="67"/>
      <c r="G777" s="67"/>
      <c r="H777" s="67"/>
      <c r="I777" s="67"/>
      <c r="J777" s="67"/>
      <c r="K777" s="67"/>
      <c r="L777" s="44"/>
      <c r="M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</row>
  </sheetData>
  <sheetProtection sheet="1" autoFilter="0" formatColumns="0" formatRows="0" objects="1" scenarios="1" spinCount="100000" saltValue="AnfybkW+rAeahAVpLGCcTG1n0x03Al7/o49Mma2rayq/W8WJpSg/1DYLIT/Xz274iXK056gsNkAWUsVnyI6uxg==" hashValue="DawxGsAZDr4Fio36Il8FtWGLS+CqKoIq6ilKs1H5fXxerY8meyzEHPGvdoivEBioRlbzwna+s751ADvHEkVugA==" algorithmName="SHA-512" password="CC35"/>
  <autoFilter ref="C142:K7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1:H13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Svatoňovice zast.</v>
      </c>
      <c r="F7" s="150"/>
      <c r="G7" s="150"/>
      <c r="H7" s="150"/>
      <c r="L7" s="20"/>
    </row>
    <row r="8" s="1" customFormat="1" ht="12" customHeight="1">
      <c r="B8" s="20"/>
      <c r="D8" s="150" t="s">
        <v>113</v>
      </c>
      <c r="L8" s="20"/>
    </row>
    <row r="9" s="2" customFormat="1" ht="16.5" customHeight="1">
      <c r="A9" s="38"/>
      <c r="B9" s="44"/>
      <c r="C9" s="38"/>
      <c r="D9" s="38"/>
      <c r="E9" s="151" t="s">
        <v>114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2" t="s">
        <v>931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21. 9. 2021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0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29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31</v>
      </c>
      <c r="E22" s="38"/>
      <c r="F22" s="38"/>
      <c r="G22" s="38"/>
      <c r="H22" s="38"/>
      <c r="I22" s="150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0" t="s">
        <v>28</v>
      </c>
      <c r="J23" s="141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36</v>
      </c>
      <c r="E25" s="38"/>
      <c r="F25" s="38"/>
      <c r="G25" s="38"/>
      <c r="H25" s="38"/>
      <c r="I25" s="150" t="s">
        <v>25</v>
      </c>
      <c r="J25" s="141" t="s">
        <v>32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33</v>
      </c>
      <c r="F26" s="38"/>
      <c r="G26" s="38"/>
      <c r="H26" s="38"/>
      <c r="I26" s="150" t="s">
        <v>28</v>
      </c>
      <c r="J26" s="141" t="s">
        <v>34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38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39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41</v>
      </c>
      <c r="G34" s="38"/>
      <c r="H34" s="38"/>
      <c r="I34" s="161" t="s">
        <v>40</v>
      </c>
      <c r="J34" s="161" t="s">
        <v>42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43</v>
      </c>
      <c r="E35" s="150" t="s">
        <v>44</v>
      </c>
      <c r="F35" s="163">
        <f>ROUND((SUM(BE125:BE249)),  2)</f>
        <v>0</v>
      </c>
      <c r="G35" s="38"/>
      <c r="H35" s="38"/>
      <c r="I35" s="164">
        <v>0.20999999999999999</v>
      </c>
      <c r="J35" s="163">
        <f>ROUND(((SUM(BE125:BE249))*I35),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45</v>
      </c>
      <c r="F36" s="163">
        <f>ROUND((SUM(BF125:BF249)),  2)</f>
        <v>0</v>
      </c>
      <c r="G36" s="38"/>
      <c r="H36" s="38"/>
      <c r="I36" s="164">
        <v>0.14999999999999999</v>
      </c>
      <c r="J36" s="163">
        <f>ROUND(((SUM(BF125:BF249))*I36),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46</v>
      </c>
      <c r="F37" s="163">
        <f>ROUND((SUM(BG125:BG249)),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47</v>
      </c>
      <c r="F38" s="163">
        <f>ROUND((SUM(BH125:BH249)),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48</v>
      </c>
      <c r="F39" s="163">
        <f>ROUND((SUM(BI125:BI249)),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49</v>
      </c>
      <c r="E41" s="167"/>
      <c r="F41" s="167"/>
      <c r="G41" s="168" t="s">
        <v>50</v>
      </c>
      <c r="H41" s="169" t="s">
        <v>51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52</v>
      </c>
      <c r="E50" s="173"/>
      <c r="F50" s="173"/>
      <c r="G50" s="172" t="s">
        <v>53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54</v>
      </c>
      <c r="E61" s="175"/>
      <c r="F61" s="176" t="s">
        <v>55</v>
      </c>
      <c r="G61" s="174" t="s">
        <v>54</v>
      </c>
      <c r="H61" s="175"/>
      <c r="I61" s="175"/>
      <c r="J61" s="177" t="s">
        <v>55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56</v>
      </c>
      <c r="E65" s="178"/>
      <c r="F65" s="178"/>
      <c r="G65" s="172" t="s">
        <v>57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54</v>
      </c>
      <c r="E76" s="175"/>
      <c r="F76" s="176" t="s">
        <v>55</v>
      </c>
      <c r="G76" s="174" t="s">
        <v>54</v>
      </c>
      <c r="H76" s="175"/>
      <c r="I76" s="175"/>
      <c r="J76" s="177" t="s">
        <v>55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Svatoňovice zast.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114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>D.2.2.a.2 - Umělé osvětlení, silnoproudé rozvody a hromosvod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Svatoňovice</v>
      </c>
      <c r="G91" s="40"/>
      <c r="H91" s="40"/>
      <c r="I91" s="32" t="s">
        <v>22</v>
      </c>
      <c r="J91" s="79" t="str">
        <f>IF(J14="","",J14)</f>
        <v>21. 9. 2021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32" t="s">
        <v>31</v>
      </c>
      <c r="J93" s="36" t="str">
        <f>E23</f>
        <v>F-PROJEKT-DOPRAVNÍ STAVBY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40.0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>F-PROJEKT-DOPRAVNÍ STAVBY s.r.o.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118</v>
      </c>
      <c r="D96" s="185"/>
      <c r="E96" s="185"/>
      <c r="F96" s="185"/>
      <c r="G96" s="185"/>
      <c r="H96" s="185"/>
      <c r="I96" s="185"/>
      <c r="J96" s="186" t="s">
        <v>119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120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121</v>
      </c>
    </row>
    <row r="99" s="9" customFormat="1" ht="24.96" customHeight="1">
      <c r="A99" s="9"/>
      <c r="B99" s="188"/>
      <c r="C99" s="189"/>
      <c r="D99" s="190" t="s">
        <v>132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932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933</v>
      </c>
      <c r="E101" s="191"/>
      <c r="F101" s="191"/>
      <c r="G101" s="191"/>
      <c r="H101" s="191"/>
      <c r="I101" s="191"/>
      <c r="J101" s="192">
        <f>J228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934</v>
      </c>
      <c r="E102" s="196"/>
      <c r="F102" s="196"/>
      <c r="G102" s="196"/>
      <c r="H102" s="196"/>
      <c r="I102" s="196"/>
      <c r="J102" s="197">
        <f>J229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935</v>
      </c>
      <c r="E103" s="191"/>
      <c r="F103" s="191"/>
      <c r="G103" s="191"/>
      <c r="H103" s="191"/>
      <c r="I103" s="191"/>
      <c r="J103" s="192">
        <f>J247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Svatoňovice zast.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113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114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30" customHeight="1">
      <c r="A117" s="38"/>
      <c r="B117" s="39"/>
      <c r="C117" s="40"/>
      <c r="D117" s="40"/>
      <c r="E117" s="76" t="str">
        <f>E11</f>
        <v>D.2.2.a.2 - Umělé osvětlení, silnoproudé rozvody a hromosvod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>Svatoňovice</v>
      </c>
      <c r="G119" s="40"/>
      <c r="H119" s="40"/>
      <c r="I119" s="32" t="s">
        <v>22</v>
      </c>
      <c r="J119" s="79" t="str">
        <f>IF(J14="","",J14)</f>
        <v>21. 9. 2021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E17</f>
        <v>Správa železnic, státní organizace</v>
      </c>
      <c r="G121" s="40"/>
      <c r="H121" s="40"/>
      <c r="I121" s="32" t="s">
        <v>31</v>
      </c>
      <c r="J121" s="36" t="str">
        <f>E23</f>
        <v>F-PROJEKT-DOPRAVNÍ STAVBY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2" t="s">
        <v>29</v>
      </c>
      <c r="D122" s="40"/>
      <c r="E122" s="40"/>
      <c r="F122" s="27" t="str">
        <f>IF(E20="","",E20)</f>
        <v>Vyplň údaj</v>
      </c>
      <c r="G122" s="40"/>
      <c r="H122" s="40"/>
      <c r="I122" s="32" t="s">
        <v>36</v>
      </c>
      <c r="J122" s="36" t="str">
        <f>E26</f>
        <v>F-PROJEKT-DOPRAVNÍ STAVBY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146</v>
      </c>
      <c r="D124" s="202" t="s">
        <v>64</v>
      </c>
      <c r="E124" s="202" t="s">
        <v>60</v>
      </c>
      <c r="F124" s="202" t="s">
        <v>61</v>
      </c>
      <c r="G124" s="202" t="s">
        <v>147</v>
      </c>
      <c r="H124" s="202" t="s">
        <v>148</v>
      </c>
      <c r="I124" s="202" t="s">
        <v>149</v>
      </c>
      <c r="J124" s="202" t="s">
        <v>119</v>
      </c>
      <c r="K124" s="203" t="s">
        <v>150</v>
      </c>
      <c r="L124" s="204"/>
      <c r="M124" s="100" t="s">
        <v>1</v>
      </c>
      <c r="N124" s="101" t="s">
        <v>43</v>
      </c>
      <c r="O124" s="101" t="s">
        <v>151</v>
      </c>
      <c r="P124" s="101" t="s">
        <v>152</v>
      </c>
      <c r="Q124" s="101" t="s">
        <v>153</v>
      </c>
      <c r="R124" s="101" t="s">
        <v>154</v>
      </c>
      <c r="S124" s="101" t="s">
        <v>155</v>
      </c>
      <c r="T124" s="102" t="s">
        <v>156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157</v>
      </c>
      <c r="D125" s="40"/>
      <c r="E125" s="40"/>
      <c r="F125" s="40"/>
      <c r="G125" s="40"/>
      <c r="H125" s="40"/>
      <c r="I125" s="40"/>
      <c r="J125" s="205">
        <f>BK125</f>
        <v>0</v>
      </c>
      <c r="K125" s="40"/>
      <c r="L125" s="44"/>
      <c r="M125" s="103"/>
      <c r="N125" s="206"/>
      <c r="O125" s="104"/>
      <c r="P125" s="207">
        <f>P126+P228+P247</f>
        <v>0</v>
      </c>
      <c r="Q125" s="104"/>
      <c r="R125" s="207">
        <f>R126+R228+R247</f>
        <v>1.1129152000000002</v>
      </c>
      <c r="S125" s="104"/>
      <c r="T125" s="208">
        <f>T126+T228+T247</f>
        <v>0.3422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78</v>
      </c>
      <c r="AU125" s="17" t="s">
        <v>121</v>
      </c>
      <c r="BK125" s="209">
        <f>BK126+BK228+BK247</f>
        <v>0</v>
      </c>
    </row>
    <row r="126" s="12" customFormat="1" ht="25.92" customHeight="1">
      <c r="A126" s="12"/>
      <c r="B126" s="210"/>
      <c r="C126" s="211"/>
      <c r="D126" s="212" t="s">
        <v>78</v>
      </c>
      <c r="E126" s="213" t="s">
        <v>624</v>
      </c>
      <c r="F126" s="213" t="s">
        <v>625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</f>
        <v>0</v>
      </c>
      <c r="Q126" s="218"/>
      <c r="R126" s="219">
        <f>R127</f>
        <v>0.24533500000000003</v>
      </c>
      <c r="S126" s="218"/>
      <c r="T126" s="22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88</v>
      </c>
      <c r="AT126" s="222" t="s">
        <v>78</v>
      </c>
      <c r="AU126" s="222" t="s">
        <v>79</v>
      </c>
      <c r="AY126" s="221" t="s">
        <v>160</v>
      </c>
      <c r="BK126" s="223">
        <f>BK127</f>
        <v>0</v>
      </c>
    </row>
    <row r="127" s="12" customFormat="1" ht="22.8" customHeight="1">
      <c r="A127" s="12"/>
      <c r="B127" s="210"/>
      <c r="C127" s="211"/>
      <c r="D127" s="212" t="s">
        <v>78</v>
      </c>
      <c r="E127" s="224" t="s">
        <v>936</v>
      </c>
      <c r="F127" s="224" t="s">
        <v>937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SUM(P128:P227)</f>
        <v>0</v>
      </c>
      <c r="Q127" s="218"/>
      <c r="R127" s="219">
        <f>SUM(R128:R227)</f>
        <v>0.24533500000000003</v>
      </c>
      <c r="S127" s="218"/>
      <c r="T127" s="220">
        <f>SUM(T128:T227)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88</v>
      </c>
      <c r="AT127" s="222" t="s">
        <v>78</v>
      </c>
      <c r="AU127" s="222" t="s">
        <v>86</v>
      </c>
      <c r="AY127" s="221" t="s">
        <v>160</v>
      </c>
      <c r="BK127" s="223">
        <f>SUM(BK128:BK227)</f>
        <v>0</v>
      </c>
    </row>
    <row r="128" s="2" customFormat="1" ht="49.05" customHeight="1">
      <c r="A128" s="38"/>
      <c r="B128" s="39"/>
      <c r="C128" s="226" t="s">
        <v>86</v>
      </c>
      <c r="D128" s="226" t="s">
        <v>162</v>
      </c>
      <c r="E128" s="227" t="s">
        <v>938</v>
      </c>
      <c r="F128" s="228" t="s">
        <v>939</v>
      </c>
      <c r="G128" s="229" t="s">
        <v>319</v>
      </c>
      <c r="H128" s="230">
        <v>4</v>
      </c>
      <c r="I128" s="231"/>
      <c r="J128" s="232">
        <f>ROUND(I128*H128,2)</f>
        <v>0</v>
      </c>
      <c r="K128" s="228" t="s">
        <v>166</v>
      </c>
      <c r="L128" s="44"/>
      <c r="M128" s="233" t="s">
        <v>1</v>
      </c>
      <c r="N128" s="234" t="s">
        <v>44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230</v>
      </c>
      <c r="AT128" s="237" t="s">
        <v>162</v>
      </c>
      <c r="AU128" s="237" t="s">
        <v>88</v>
      </c>
      <c r="AY128" s="17" t="s">
        <v>160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86</v>
      </c>
      <c r="BK128" s="238">
        <f>ROUND(I128*H128,2)</f>
        <v>0</v>
      </c>
      <c r="BL128" s="17" t="s">
        <v>230</v>
      </c>
      <c r="BM128" s="237" t="s">
        <v>88</v>
      </c>
    </row>
    <row r="129" s="2" customFormat="1" ht="24.15" customHeight="1">
      <c r="A129" s="38"/>
      <c r="B129" s="39"/>
      <c r="C129" s="272" t="s">
        <v>88</v>
      </c>
      <c r="D129" s="272" t="s">
        <v>216</v>
      </c>
      <c r="E129" s="273" t="s">
        <v>940</v>
      </c>
      <c r="F129" s="274" t="s">
        <v>941</v>
      </c>
      <c r="G129" s="275" t="s">
        <v>319</v>
      </c>
      <c r="H129" s="276">
        <v>4</v>
      </c>
      <c r="I129" s="277"/>
      <c r="J129" s="278">
        <f>ROUND(I129*H129,2)</f>
        <v>0</v>
      </c>
      <c r="K129" s="274" t="s">
        <v>166</v>
      </c>
      <c r="L129" s="279"/>
      <c r="M129" s="280" t="s">
        <v>1</v>
      </c>
      <c r="N129" s="281" t="s">
        <v>44</v>
      </c>
      <c r="O129" s="91"/>
      <c r="P129" s="235">
        <f>O129*H129</f>
        <v>0</v>
      </c>
      <c r="Q129" s="235">
        <v>9.0000000000000006E-05</v>
      </c>
      <c r="R129" s="235">
        <f>Q129*H129</f>
        <v>0.00036000000000000002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278</v>
      </c>
      <c r="AT129" s="237" t="s">
        <v>216</v>
      </c>
      <c r="AU129" s="237" t="s">
        <v>88</v>
      </c>
      <c r="AY129" s="17" t="s">
        <v>160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86</v>
      </c>
      <c r="BK129" s="238">
        <f>ROUND(I129*H129,2)</f>
        <v>0</v>
      </c>
      <c r="BL129" s="17" t="s">
        <v>230</v>
      </c>
      <c r="BM129" s="237" t="s">
        <v>167</v>
      </c>
    </row>
    <row r="130" s="2" customFormat="1" ht="55.5" customHeight="1">
      <c r="A130" s="38"/>
      <c r="B130" s="39"/>
      <c r="C130" s="226" t="s">
        <v>178</v>
      </c>
      <c r="D130" s="226" t="s">
        <v>162</v>
      </c>
      <c r="E130" s="227" t="s">
        <v>942</v>
      </c>
      <c r="F130" s="228" t="s">
        <v>943</v>
      </c>
      <c r="G130" s="229" t="s">
        <v>319</v>
      </c>
      <c r="H130" s="230">
        <v>1</v>
      </c>
      <c r="I130" s="231"/>
      <c r="J130" s="232">
        <f>ROUND(I130*H130,2)</f>
        <v>0</v>
      </c>
      <c r="K130" s="228" t="s">
        <v>166</v>
      </c>
      <c r="L130" s="44"/>
      <c r="M130" s="233" t="s">
        <v>1</v>
      </c>
      <c r="N130" s="234" t="s">
        <v>44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230</v>
      </c>
      <c r="AT130" s="237" t="s">
        <v>162</v>
      </c>
      <c r="AU130" s="237" t="s">
        <v>88</v>
      </c>
      <c r="AY130" s="17" t="s">
        <v>160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86</v>
      </c>
      <c r="BK130" s="238">
        <f>ROUND(I130*H130,2)</f>
        <v>0</v>
      </c>
      <c r="BL130" s="17" t="s">
        <v>230</v>
      </c>
      <c r="BM130" s="237" t="s">
        <v>181</v>
      </c>
    </row>
    <row r="131" s="2" customFormat="1" ht="21.75" customHeight="1">
      <c r="A131" s="38"/>
      <c r="B131" s="39"/>
      <c r="C131" s="272" t="s">
        <v>167</v>
      </c>
      <c r="D131" s="272" t="s">
        <v>216</v>
      </c>
      <c r="E131" s="273" t="s">
        <v>944</v>
      </c>
      <c r="F131" s="274" t="s">
        <v>945</v>
      </c>
      <c r="G131" s="275" t="s">
        <v>319</v>
      </c>
      <c r="H131" s="276">
        <v>1</v>
      </c>
      <c r="I131" s="277"/>
      <c r="J131" s="278">
        <f>ROUND(I131*H131,2)</f>
        <v>0</v>
      </c>
      <c r="K131" s="274" t="s">
        <v>1</v>
      </c>
      <c r="L131" s="279"/>
      <c r="M131" s="280" t="s">
        <v>1</v>
      </c>
      <c r="N131" s="281" t="s">
        <v>44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278</v>
      </c>
      <c r="AT131" s="237" t="s">
        <v>216</v>
      </c>
      <c r="AU131" s="237" t="s">
        <v>88</v>
      </c>
      <c r="AY131" s="17" t="s">
        <v>160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86</v>
      </c>
      <c r="BK131" s="238">
        <f>ROUND(I131*H131,2)</f>
        <v>0</v>
      </c>
      <c r="BL131" s="17" t="s">
        <v>230</v>
      </c>
      <c r="BM131" s="237" t="s">
        <v>191</v>
      </c>
    </row>
    <row r="132" s="2" customFormat="1" ht="44.25" customHeight="1">
      <c r="A132" s="38"/>
      <c r="B132" s="39"/>
      <c r="C132" s="226" t="s">
        <v>203</v>
      </c>
      <c r="D132" s="226" t="s">
        <v>162</v>
      </c>
      <c r="E132" s="227" t="s">
        <v>946</v>
      </c>
      <c r="F132" s="228" t="s">
        <v>947</v>
      </c>
      <c r="G132" s="229" t="s">
        <v>319</v>
      </c>
      <c r="H132" s="230">
        <v>7</v>
      </c>
      <c r="I132" s="231"/>
      <c r="J132" s="232">
        <f>ROUND(I132*H132,2)</f>
        <v>0</v>
      </c>
      <c r="K132" s="228" t="s">
        <v>166</v>
      </c>
      <c r="L132" s="44"/>
      <c r="M132" s="233" t="s">
        <v>1</v>
      </c>
      <c r="N132" s="234" t="s">
        <v>44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230</v>
      </c>
      <c r="AT132" s="237" t="s">
        <v>162</v>
      </c>
      <c r="AU132" s="237" t="s">
        <v>88</v>
      </c>
      <c r="AY132" s="17" t="s">
        <v>160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86</v>
      </c>
      <c r="BK132" s="238">
        <f>ROUND(I132*H132,2)</f>
        <v>0</v>
      </c>
      <c r="BL132" s="17" t="s">
        <v>230</v>
      </c>
      <c r="BM132" s="237" t="s">
        <v>206</v>
      </c>
    </row>
    <row r="133" s="2" customFormat="1" ht="16.5" customHeight="1">
      <c r="A133" s="38"/>
      <c r="B133" s="39"/>
      <c r="C133" s="272" t="s">
        <v>181</v>
      </c>
      <c r="D133" s="272" t="s">
        <v>216</v>
      </c>
      <c r="E133" s="273" t="s">
        <v>948</v>
      </c>
      <c r="F133" s="274" t="s">
        <v>949</v>
      </c>
      <c r="G133" s="275" t="s">
        <v>319</v>
      </c>
      <c r="H133" s="276">
        <v>7</v>
      </c>
      <c r="I133" s="277"/>
      <c r="J133" s="278">
        <f>ROUND(I133*H133,2)</f>
        <v>0</v>
      </c>
      <c r="K133" s="274" t="s">
        <v>1</v>
      </c>
      <c r="L133" s="279"/>
      <c r="M133" s="280" t="s">
        <v>1</v>
      </c>
      <c r="N133" s="281" t="s">
        <v>44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278</v>
      </c>
      <c r="AT133" s="237" t="s">
        <v>216</v>
      </c>
      <c r="AU133" s="237" t="s">
        <v>88</v>
      </c>
      <c r="AY133" s="17" t="s">
        <v>160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86</v>
      </c>
      <c r="BK133" s="238">
        <f>ROUND(I133*H133,2)</f>
        <v>0</v>
      </c>
      <c r="BL133" s="17" t="s">
        <v>230</v>
      </c>
      <c r="BM133" s="237" t="s">
        <v>211</v>
      </c>
    </row>
    <row r="134" s="2" customFormat="1" ht="55.5" customHeight="1">
      <c r="A134" s="38"/>
      <c r="B134" s="39"/>
      <c r="C134" s="226" t="s">
        <v>215</v>
      </c>
      <c r="D134" s="226" t="s">
        <v>162</v>
      </c>
      <c r="E134" s="227" t="s">
        <v>950</v>
      </c>
      <c r="F134" s="228" t="s">
        <v>951</v>
      </c>
      <c r="G134" s="229" t="s">
        <v>256</v>
      </c>
      <c r="H134" s="230">
        <v>44</v>
      </c>
      <c r="I134" s="231"/>
      <c r="J134" s="232">
        <f>ROUND(I134*H134,2)</f>
        <v>0</v>
      </c>
      <c r="K134" s="228" t="s">
        <v>166</v>
      </c>
      <c r="L134" s="44"/>
      <c r="M134" s="233" t="s">
        <v>1</v>
      </c>
      <c r="N134" s="234" t="s">
        <v>44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230</v>
      </c>
      <c r="AT134" s="237" t="s">
        <v>162</v>
      </c>
      <c r="AU134" s="237" t="s">
        <v>88</v>
      </c>
      <c r="AY134" s="17" t="s">
        <v>160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86</v>
      </c>
      <c r="BK134" s="238">
        <f>ROUND(I134*H134,2)</f>
        <v>0</v>
      </c>
      <c r="BL134" s="17" t="s">
        <v>230</v>
      </c>
      <c r="BM134" s="237" t="s">
        <v>220</v>
      </c>
    </row>
    <row r="135" s="2" customFormat="1" ht="24.15" customHeight="1">
      <c r="A135" s="38"/>
      <c r="B135" s="39"/>
      <c r="C135" s="272" t="s">
        <v>191</v>
      </c>
      <c r="D135" s="272" t="s">
        <v>216</v>
      </c>
      <c r="E135" s="273" t="s">
        <v>952</v>
      </c>
      <c r="F135" s="274" t="s">
        <v>953</v>
      </c>
      <c r="G135" s="275" t="s">
        <v>256</v>
      </c>
      <c r="H135" s="276">
        <v>28</v>
      </c>
      <c r="I135" s="277"/>
      <c r="J135" s="278">
        <f>ROUND(I135*H135,2)</f>
        <v>0</v>
      </c>
      <c r="K135" s="274" t="s">
        <v>166</v>
      </c>
      <c r="L135" s="279"/>
      <c r="M135" s="280" t="s">
        <v>1</v>
      </c>
      <c r="N135" s="281" t="s">
        <v>44</v>
      </c>
      <c r="O135" s="91"/>
      <c r="P135" s="235">
        <f>O135*H135</f>
        <v>0</v>
      </c>
      <c r="Q135" s="235">
        <v>0.00014999999999999999</v>
      </c>
      <c r="R135" s="235">
        <f>Q135*H135</f>
        <v>0.0041999999999999997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278</v>
      </c>
      <c r="AT135" s="237" t="s">
        <v>216</v>
      </c>
      <c r="AU135" s="237" t="s">
        <v>88</v>
      </c>
      <c r="AY135" s="17" t="s">
        <v>160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86</v>
      </c>
      <c r="BK135" s="238">
        <f>ROUND(I135*H135,2)</f>
        <v>0</v>
      </c>
      <c r="BL135" s="17" t="s">
        <v>230</v>
      </c>
      <c r="BM135" s="237" t="s">
        <v>230</v>
      </c>
    </row>
    <row r="136" s="2" customFormat="1">
      <c r="A136" s="38"/>
      <c r="B136" s="39"/>
      <c r="C136" s="40"/>
      <c r="D136" s="241" t="s">
        <v>828</v>
      </c>
      <c r="E136" s="40"/>
      <c r="F136" s="283" t="s">
        <v>954</v>
      </c>
      <c r="G136" s="40"/>
      <c r="H136" s="40"/>
      <c r="I136" s="284"/>
      <c r="J136" s="40"/>
      <c r="K136" s="40"/>
      <c r="L136" s="44"/>
      <c r="M136" s="285"/>
      <c r="N136" s="28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828</v>
      </c>
      <c r="AU136" s="17" t="s">
        <v>88</v>
      </c>
    </row>
    <row r="137" s="2" customFormat="1" ht="24.15" customHeight="1">
      <c r="A137" s="38"/>
      <c r="B137" s="39"/>
      <c r="C137" s="272" t="s">
        <v>234</v>
      </c>
      <c r="D137" s="272" t="s">
        <v>216</v>
      </c>
      <c r="E137" s="273" t="s">
        <v>955</v>
      </c>
      <c r="F137" s="274" t="s">
        <v>956</v>
      </c>
      <c r="G137" s="275" t="s">
        <v>256</v>
      </c>
      <c r="H137" s="276">
        <v>12</v>
      </c>
      <c r="I137" s="277"/>
      <c r="J137" s="278">
        <f>ROUND(I137*H137,2)</f>
        <v>0</v>
      </c>
      <c r="K137" s="274" t="s">
        <v>166</v>
      </c>
      <c r="L137" s="279"/>
      <c r="M137" s="280" t="s">
        <v>1</v>
      </c>
      <c r="N137" s="281" t="s">
        <v>44</v>
      </c>
      <c r="O137" s="91"/>
      <c r="P137" s="235">
        <f>O137*H137</f>
        <v>0</v>
      </c>
      <c r="Q137" s="235">
        <v>9.0000000000000006E-05</v>
      </c>
      <c r="R137" s="235">
        <f>Q137*H137</f>
        <v>0.00108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278</v>
      </c>
      <c r="AT137" s="237" t="s">
        <v>216</v>
      </c>
      <c r="AU137" s="237" t="s">
        <v>88</v>
      </c>
      <c r="AY137" s="17" t="s">
        <v>160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86</v>
      </c>
      <c r="BK137" s="238">
        <f>ROUND(I137*H137,2)</f>
        <v>0</v>
      </c>
      <c r="BL137" s="17" t="s">
        <v>230</v>
      </c>
      <c r="BM137" s="237" t="s">
        <v>237</v>
      </c>
    </row>
    <row r="138" s="2" customFormat="1">
      <c r="A138" s="38"/>
      <c r="B138" s="39"/>
      <c r="C138" s="40"/>
      <c r="D138" s="241" t="s">
        <v>828</v>
      </c>
      <c r="E138" s="40"/>
      <c r="F138" s="283" t="s">
        <v>954</v>
      </c>
      <c r="G138" s="40"/>
      <c r="H138" s="40"/>
      <c r="I138" s="284"/>
      <c r="J138" s="40"/>
      <c r="K138" s="40"/>
      <c r="L138" s="44"/>
      <c r="M138" s="285"/>
      <c r="N138" s="28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828</v>
      </c>
      <c r="AU138" s="17" t="s">
        <v>88</v>
      </c>
    </row>
    <row r="139" s="2" customFormat="1" ht="24.15" customHeight="1">
      <c r="A139" s="38"/>
      <c r="B139" s="39"/>
      <c r="C139" s="272" t="s">
        <v>206</v>
      </c>
      <c r="D139" s="272" t="s">
        <v>216</v>
      </c>
      <c r="E139" s="273" t="s">
        <v>957</v>
      </c>
      <c r="F139" s="274" t="s">
        <v>958</v>
      </c>
      <c r="G139" s="275" t="s">
        <v>256</v>
      </c>
      <c r="H139" s="276">
        <v>4</v>
      </c>
      <c r="I139" s="277"/>
      <c r="J139" s="278">
        <f>ROUND(I139*H139,2)</f>
        <v>0</v>
      </c>
      <c r="K139" s="274" t="s">
        <v>166</v>
      </c>
      <c r="L139" s="279"/>
      <c r="M139" s="280" t="s">
        <v>1</v>
      </c>
      <c r="N139" s="281" t="s">
        <v>44</v>
      </c>
      <c r="O139" s="91"/>
      <c r="P139" s="235">
        <f>O139*H139</f>
        <v>0</v>
      </c>
      <c r="Q139" s="235">
        <v>0.00017000000000000001</v>
      </c>
      <c r="R139" s="235">
        <f>Q139*H139</f>
        <v>0.00068000000000000005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278</v>
      </c>
      <c r="AT139" s="237" t="s">
        <v>216</v>
      </c>
      <c r="AU139" s="237" t="s">
        <v>88</v>
      </c>
      <c r="AY139" s="17" t="s">
        <v>160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86</v>
      </c>
      <c r="BK139" s="238">
        <f>ROUND(I139*H139,2)</f>
        <v>0</v>
      </c>
      <c r="BL139" s="17" t="s">
        <v>230</v>
      </c>
      <c r="BM139" s="237" t="s">
        <v>243</v>
      </c>
    </row>
    <row r="140" s="2" customFormat="1">
      <c r="A140" s="38"/>
      <c r="B140" s="39"/>
      <c r="C140" s="40"/>
      <c r="D140" s="241" t="s">
        <v>828</v>
      </c>
      <c r="E140" s="40"/>
      <c r="F140" s="283" t="s">
        <v>959</v>
      </c>
      <c r="G140" s="40"/>
      <c r="H140" s="40"/>
      <c r="I140" s="284"/>
      <c r="J140" s="40"/>
      <c r="K140" s="40"/>
      <c r="L140" s="44"/>
      <c r="M140" s="285"/>
      <c r="N140" s="28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828</v>
      </c>
      <c r="AU140" s="17" t="s">
        <v>88</v>
      </c>
    </row>
    <row r="141" s="2" customFormat="1" ht="44.25" customHeight="1">
      <c r="A141" s="38"/>
      <c r="B141" s="39"/>
      <c r="C141" s="226" t="s">
        <v>247</v>
      </c>
      <c r="D141" s="226" t="s">
        <v>162</v>
      </c>
      <c r="E141" s="227" t="s">
        <v>960</v>
      </c>
      <c r="F141" s="228" t="s">
        <v>961</v>
      </c>
      <c r="G141" s="229" t="s">
        <v>256</v>
      </c>
      <c r="H141" s="230">
        <v>135</v>
      </c>
      <c r="I141" s="231"/>
      <c r="J141" s="232">
        <f>ROUND(I141*H141,2)</f>
        <v>0</v>
      </c>
      <c r="K141" s="228" t="s">
        <v>166</v>
      </c>
      <c r="L141" s="44"/>
      <c r="M141" s="233" t="s">
        <v>1</v>
      </c>
      <c r="N141" s="234" t="s">
        <v>44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230</v>
      </c>
      <c r="AT141" s="237" t="s">
        <v>162</v>
      </c>
      <c r="AU141" s="237" t="s">
        <v>88</v>
      </c>
      <c r="AY141" s="17" t="s">
        <v>160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86</v>
      </c>
      <c r="BK141" s="238">
        <f>ROUND(I141*H141,2)</f>
        <v>0</v>
      </c>
      <c r="BL141" s="17" t="s">
        <v>230</v>
      </c>
      <c r="BM141" s="237" t="s">
        <v>250</v>
      </c>
    </row>
    <row r="142" s="2" customFormat="1" ht="24.15" customHeight="1">
      <c r="A142" s="38"/>
      <c r="B142" s="39"/>
      <c r="C142" s="272" t="s">
        <v>211</v>
      </c>
      <c r="D142" s="272" t="s">
        <v>216</v>
      </c>
      <c r="E142" s="273" t="s">
        <v>962</v>
      </c>
      <c r="F142" s="274" t="s">
        <v>963</v>
      </c>
      <c r="G142" s="275" t="s">
        <v>256</v>
      </c>
      <c r="H142" s="276">
        <v>59</v>
      </c>
      <c r="I142" s="277"/>
      <c r="J142" s="278">
        <f>ROUND(I142*H142,2)</f>
        <v>0</v>
      </c>
      <c r="K142" s="274" t="s">
        <v>166</v>
      </c>
      <c r="L142" s="279"/>
      <c r="M142" s="280" t="s">
        <v>1</v>
      </c>
      <c r="N142" s="281" t="s">
        <v>44</v>
      </c>
      <c r="O142" s="91"/>
      <c r="P142" s="235">
        <f>O142*H142</f>
        <v>0</v>
      </c>
      <c r="Q142" s="235">
        <v>0.00012</v>
      </c>
      <c r="R142" s="235">
        <f>Q142*H142</f>
        <v>0.0070800000000000004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278</v>
      </c>
      <c r="AT142" s="237" t="s">
        <v>216</v>
      </c>
      <c r="AU142" s="237" t="s">
        <v>88</v>
      </c>
      <c r="AY142" s="17" t="s">
        <v>160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86</v>
      </c>
      <c r="BK142" s="238">
        <f>ROUND(I142*H142,2)</f>
        <v>0</v>
      </c>
      <c r="BL142" s="17" t="s">
        <v>230</v>
      </c>
      <c r="BM142" s="237" t="s">
        <v>257</v>
      </c>
    </row>
    <row r="143" s="2" customFormat="1">
      <c r="A143" s="38"/>
      <c r="B143" s="39"/>
      <c r="C143" s="40"/>
      <c r="D143" s="241" t="s">
        <v>828</v>
      </c>
      <c r="E143" s="40"/>
      <c r="F143" s="283" t="s">
        <v>964</v>
      </c>
      <c r="G143" s="40"/>
      <c r="H143" s="40"/>
      <c r="I143" s="284"/>
      <c r="J143" s="40"/>
      <c r="K143" s="40"/>
      <c r="L143" s="44"/>
      <c r="M143" s="285"/>
      <c r="N143" s="28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828</v>
      </c>
      <c r="AU143" s="17" t="s">
        <v>88</v>
      </c>
    </row>
    <row r="144" s="2" customFormat="1" ht="24.15" customHeight="1">
      <c r="A144" s="38"/>
      <c r="B144" s="39"/>
      <c r="C144" s="272" t="s">
        <v>259</v>
      </c>
      <c r="D144" s="272" t="s">
        <v>216</v>
      </c>
      <c r="E144" s="273" t="s">
        <v>965</v>
      </c>
      <c r="F144" s="274" t="s">
        <v>966</v>
      </c>
      <c r="G144" s="275" t="s">
        <v>256</v>
      </c>
      <c r="H144" s="276">
        <v>76</v>
      </c>
      <c r="I144" s="277"/>
      <c r="J144" s="278">
        <f>ROUND(I144*H144,2)</f>
        <v>0</v>
      </c>
      <c r="K144" s="274" t="s">
        <v>166</v>
      </c>
      <c r="L144" s="279"/>
      <c r="M144" s="280" t="s">
        <v>1</v>
      </c>
      <c r="N144" s="281" t="s">
        <v>44</v>
      </c>
      <c r="O144" s="91"/>
      <c r="P144" s="235">
        <f>O144*H144</f>
        <v>0</v>
      </c>
      <c r="Q144" s="235">
        <v>0.00017000000000000001</v>
      </c>
      <c r="R144" s="235">
        <f>Q144*H144</f>
        <v>0.012920000000000001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278</v>
      </c>
      <c r="AT144" s="237" t="s">
        <v>216</v>
      </c>
      <c r="AU144" s="237" t="s">
        <v>88</v>
      </c>
      <c r="AY144" s="17" t="s">
        <v>160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86</v>
      </c>
      <c r="BK144" s="238">
        <f>ROUND(I144*H144,2)</f>
        <v>0</v>
      </c>
      <c r="BL144" s="17" t="s">
        <v>230</v>
      </c>
      <c r="BM144" s="237" t="s">
        <v>262</v>
      </c>
    </row>
    <row r="145" s="2" customFormat="1">
      <c r="A145" s="38"/>
      <c r="B145" s="39"/>
      <c r="C145" s="40"/>
      <c r="D145" s="241" t="s">
        <v>828</v>
      </c>
      <c r="E145" s="40"/>
      <c r="F145" s="283" t="s">
        <v>964</v>
      </c>
      <c r="G145" s="40"/>
      <c r="H145" s="40"/>
      <c r="I145" s="284"/>
      <c r="J145" s="40"/>
      <c r="K145" s="40"/>
      <c r="L145" s="44"/>
      <c r="M145" s="285"/>
      <c r="N145" s="286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828</v>
      </c>
      <c r="AU145" s="17" t="s">
        <v>88</v>
      </c>
    </row>
    <row r="146" s="2" customFormat="1" ht="44.25" customHeight="1">
      <c r="A146" s="38"/>
      <c r="B146" s="39"/>
      <c r="C146" s="226" t="s">
        <v>220</v>
      </c>
      <c r="D146" s="226" t="s">
        <v>162</v>
      </c>
      <c r="E146" s="227" t="s">
        <v>967</v>
      </c>
      <c r="F146" s="228" t="s">
        <v>968</v>
      </c>
      <c r="G146" s="229" t="s">
        <v>256</v>
      </c>
      <c r="H146" s="230">
        <v>5</v>
      </c>
      <c r="I146" s="231"/>
      <c r="J146" s="232">
        <f>ROUND(I146*H146,2)</f>
        <v>0</v>
      </c>
      <c r="K146" s="228" t="s">
        <v>166</v>
      </c>
      <c r="L146" s="44"/>
      <c r="M146" s="233" t="s">
        <v>1</v>
      </c>
      <c r="N146" s="234" t="s">
        <v>44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230</v>
      </c>
      <c r="AT146" s="237" t="s">
        <v>162</v>
      </c>
      <c r="AU146" s="237" t="s">
        <v>88</v>
      </c>
      <c r="AY146" s="17" t="s">
        <v>160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86</v>
      </c>
      <c r="BK146" s="238">
        <f>ROUND(I146*H146,2)</f>
        <v>0</v>
      </c>
      <c r="BL146" s="17" t="s">
        <v>230</v>
      </c>
      <c r="BM146" s="237" t="s">
        <v>267</v>
      </c>
    </row>
    <row r="147" s="2" customFormat="1" ht="24.15" customHeight="1">
      <c r="A147" s="38"/>
      <c r="B147" s="39"/>
      <c r="C147" s="272" t="s">
        <v>8</v>
      </c>
      <c r="D147" s="272" t="s">
        <v>216</v>
      </c>
      <c r="E147" s="273" t="s">
        <v>969</v>
      </c>
      <c r="F147" s="274" t="s">
        <v>970</v>
      </c>
      <c r="G147" s="275" t="s">
        <v>256</v>
      </c>
      <c r="H147" s="276">
        <v>5</v>
      </c>
      <c r="I147" s="277"/>
      <c r="J147" s="278">
        <f>ROUND(I147*H147,2)</f>
        <v>0</v>
      </c>
      <c r="K147" s="274" t="s">
        <v>166</v>
      </c>
      <c r="L147" s="279"/>
      <c r="M147" s="280" t="s">
        <v>1</v>
      </c>
      <c r="N147" s="281" t="s">
        <v>44</v>
      </c>
      <c r="O147" s="91"/>
      <c r="P147" s="235">
        <f>O147*H147</f>
        <v>0</v>
      </c>
      <c r="Q147" s="235">
        <v>0.00064000000000000005</v>
      </c>
      <c r="R147" s="235">
        <f>Q147*H147</f>
        <v>0.0032000000000000002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278</v>
      </c>
      <c r="AT147" s="237" t="s">
        <v>216</v>
      </c>
      <c r="AU147" s="237" t="s">
        <v>88</v>
      </c>
      <c r="AY147" s="17" t="s">
        <v>160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86</v>
      </c>
      <c r="BK147" s="238">
        <f>ROUND(I147*H147,2)</f>
        <v>0</v>
      </c>
      <c r="BL147" s="17" t="s">
        <v>230</v>
      </c>
      <c r="BM147" s="237" t="s">
        <v>271</v>
      </c>
    </row>
    <row r="148" s="2" customFormat="1">
      <c r="A148" s="38"/>
      <c r="B148" s="39"/>
      <c r="C148" s="40"/>
      <c r="D148" s="241" t="s">
        <v>828</v>
      </c>
      <c r="E148" s="40"/>
      <c r="F148" s="283" t="s">
        <v>964</v>
      </c>
      <c r="G148" s="40"/>
      <c r="H148" s="40"/>
      <c r="I148" s="284"/>
      <c r="J148" s="40"/>
      <c r="K148" s="40"/>
      <c r="L148" s="44"/>
      <c r="M148" s="285"/>
      <c r="N148" s="286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828</v>
      </c>
      <c r="AU148" s="17" t="s">
        <v>88</v>
      </c>
    </row>
    <row r="149" s="2" customFormat="1" ht="44.25" customHeight="1">
      <c r="A149" s="38"/>
      <c r="B149" s="39"/>
      <c r="C149" s="226" t="s">
        <v>230</v>
      </c>
      <c r="D149" s="226" t="s">
        <v>162</v>
      </c>
      <c r="E149" s="227" t="s">
        <v>971</v>
      </c>
      <c r="F149" s="228" t="s">
        <v>972</v>
      </c>
      <c r="G149" s="229" t="s">
        <v>256</v>
      </c>
      <c r="H149" s="230">
        <v>57</v>
      </c>
      <c r="I149" s="231"/>
      <c r="J149" s="232">
        <f>ROUND(I149*H149,2)</f>
        <v>0</v>
      </c>
      <c r="K149" s="228" t="s">
        <v>166</v>
      </c>
      <c r="L149" s="44"/>
      <c r="M149" s="233" t="s">
        <v>1</v>
      </c>
      <c r="N149" s="234" t="s">
        <v>44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230</v>
      </c>
      <c r="AT149" s="237" t="s">
        <v>162</v>
      </c>
      <c r="AU149" s="237" t="s">
        <v>88</v>
      </c>
      <c r="AY149" s="17" t="s">
        <v>160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86</v>
      </c>
      <c r="BK149" s="238">
        <f>ROUND(I149*H149,2)</f>
        <v>0</v>
      </c>
      <c r="BL149" s="17" t="s">
        <v>230</v>
      </c>
      <c r="BM149" s="237" t="s">
        <v>278</v>
      </c>
    </row>
    <row r="150" s="2" customFormat="1" ht="24.15" customHeight="1">
      <c r="A150" s="38"/>
      <c r="B150" s="39"/>
      <c r="C150" s="272" t="s">
        <v>281</v>
      </c>
      <c r="D150" s="272" t="s">
        <v>216</v>
      </c>
      <c r="E150" s="273" t="s">
        <v>973</v>
      </c>
      <c r="F150" s="274" t="s">
        <v>974</v>
      </c>
      <c r="G150" s="275" t="s">
        <v>256</v>
      </c>
      <c r="H150" s="276">
        <v>48</v>
      </c>
      <c r="I150" s="277"/>
      <c r="J150" s="278">
        <f>ROUND(I150*H150,2)</f>
        <v>0</v>
      </c>
      <c r="K150" s="274" t="s">
        <v>166</v>
      </c>
      <c r="L150" s="279"/>
      <c r="M150" s="280" t="s">
        <v>1</v>
      </c>
      <c r="N150" s="281" t="s">
        <v>44</v>
      </c>
      <c r="O150" s="91"/>
      <c r="P150" s="235">
        <f>O150*H150</f>
        <v>0</v>
      </c>
      <c r="Q150" s="235">
        <v>0.00025000000000000001</v>
      </c>
      <c r="R150" s="235">
        <f>Q150*H150</f>
        <v>0.012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278</v>
      </c>
      <c r="AT150" s="237" t="s">
        <v>216</v>
      </c>
      <c r="AU150" s="237" t="s">
        <v>88</v>
      </c>
      <c r="AY150" s="17" t="s">
        <v>160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86</v>
      </c>
      <c r="BK150" s="238">
        <f>ROUND(I150*H150,2)</f>
        <v>0</v>
      </c>
      <c r="BL150" s="17" t="s">
        <v>230</v>
      </c>
      <c r="BM150" s="237" t="s">
        <v>284</v>
      </c>
    </row>
    <row r="151" s="2" customFormat="1">
      <c r="A151" s="38"/>
      <c r="B151" s="39"/>
      <c r="C151" s="40"/>
      <c r="D151" s="241" t="s">
        <v>828</v>
      </c>
      <c r="E151" s="40"/>
      <c r="F151" s="283" t="s">
        <v>964</v>
      </c>
      <c r="G151" s="40"/>
      <c r="H151" s="40"/>
      <c r="I151" s="284"/>
      <c r="J151" s="40"/>
      <c r="K151" s="40"/>
      <c r="L151" s="44"/>
      <c r="M151" s="285"/>
      <c r="N151" s="28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828</v>
      </c>
      <c r="AU151" s="17" t="s">
        <v>88</v>
      </c>
    </row>
    <row r="152" s="2" customFormat="1" ht="24.15" customHeight="1">
      <c r="A152" s="38"/>
      <c r="B152" s="39"/>
      <c r="C152" s="272" t="s">
        <v>237</v>
      </c>
      <c r="D152" s="272" t="s">
        <v>216</v>
      </c>
      <c r="E152" s="273" t="s">
        <v>975</v>
      </c>
      <c r="F152" s="274" t="s">
        <v>976</v>
      </c>
      <c r="G152" s="275" t="s">
        <v>256</v>
      </c>
      <c r="H152" s="276">
        <v>9</v>
      </c>
      <c r="I152" s="277"/>
      <c r="J152" s="278">
        <f>ROUND(I152*H152,2)</f>
        <v>0</v>
      </c>
      <c r="K152" s="274" t="s">
        <v>166</v>
      </c>
      <c r="L152" s="279"/>
      <c r="M152" s="280" t="s">
        <v>1</v>
      </c>
      <c r="N152" s="281" t="s">
        <v>44</v>
      </c>
      <c r="O152" s="91"/>
      <c r="P152" s="235">
        <f>O152*H152</f>
        <v>0</v>
      </c>
      <c r="Q152" s="235">
        <v>0.00016000000000000001</v>
      </c>
      <c r="R152" s="235">
        <f>Q152*H152</f>
        <v>0.0014400000000000001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278</v>
      </c>
      <c r="AT152" s="237" t="s">
        <v>216</v>
      </c>
      <c r="AU152" s="237" t="s">
        <v>88</v>
      </c>
      <c r="AY152" s="17" t="s">
        <v>160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86</v>
      </c>
      <c r="BK152" s="238">
        <f>ROUND(I152*H152,2)</f>
        <v>0</v>
      </c>
      <c r="BL152" s="17" t="s">
        <v>230</v>
      </c>
      <c r="BM152" s="237" t="s">
        <v>290</v>
      </c>
    </row>
    <row r="153" s="2" customFormat="1">
      <c r="A153" s="38"/>
      <c r="B153" s="39"/>
      <c r="C153" s="40"/>
      <c r="D153" s="241" t="s">
        <v>828</v>
      </c>
      <c r="E153" s="40"/>
      <c r="F153" s="283" t="s">
        <v>964</v>
      </c>
      <c r="G153" s="40"/>
      <c r="H153" s="40"/>
      <c r="I153" s="284"/>
      <c r="J153" s="40"/>
      <c r="K153" s="40"/>
      <c r="L153" s="44"/>
      <c r="M153" s="285"/>
      <c r="N153" s="286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828</v>
      </c>
      <c r="AU153" s="17" t="s">
        <v>88</v>
      </c>
    </row>
    <row r="154" s="2" customFormat="1" ht="44.25" customHeight="1">
      <c r="A154" s="38"/>
      <c r="B154" s="39"/>
      <c r="C154" s="226" t="s">
        <v>292</v>
      </c>
      <c r="D154" s="226" t="s">
        <v>162</v>
      </c>
      <c r="E154" s="227" t="s">
        <v>977</v>
      </c>
      <c r="F154" s="228" t="s">
        <v>978</v>
      </c>
      <c r="G154" s="229" t="s">
        <v>256</v>
      </c>
      <c r="H154" s="230">
        <v>54</v>
      </c>
      <c r="I154" s="231"/>
      <c r="J154" s="232">
        <f>ROUND(I154*H154,2)</f>
        <v>0</v>
      </c>
      <c r="K154" s="228" t="s">
        <v>166</v>
      </c>
      <c r="L154" s="44"/>
      <c r="M154" s="233" t="s">
        <v>1</v>
      </c>
      <c r="N154" s="234" t="s">
        <v>44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230</v>
      </c>
      <c r="AT154" s="237" t="s">
        <v>162</v>
      </c>
      <c r="AU154" s="237" t="s">
        <v>88</v>
      </c>
      <c r="AY154" s="17" t="s">
        <v>160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86</v>
      </c>
      <c r="BK154" s="238">
        <f>ROUND(I154*H154,2)</f>
        <v>0</v>
      </c>
      <c r="BL154" s="17" t="s">
        <v>230</v>
      </c>
      <c r="BM154" s="237" t="s">
        <v>295</v>
      </c>
    </row>
    <row r="155" s="2" customFormat="1" ht="24.15" customHeight="1">
      <c r="A155" s="38"/>
      <c r="B155" s="39"/>
      <c r="C155" s="272" t="s">
        <v>243</v>
      </c>
      <c r="D155" s="272" t="s">
        <v>216</v>
      </c>
      <c r="E155" s="273" t="s">
        <v>979</v>
      </c>
      <c r="F155" s="274" t="s">
        <v>980</v>
      </c>
      <c r="G155" s="275" t="s">
        <v>256</v>
      </c>
      <c r="H155" s="276">
        <v>54</v>
      </c>
      <c r="I155" s="277"/>
      <c r="J155" s="278">
        <f>ROUND(I155*H155,2)</f>
        <v>0</v>
      </c>
      <c r="K155" s="274" t="s">
        <v>166</v>
      </c>
      <c r="L155" s="279"/>
      <c r="M155" s="280" t="s">
        <v>1</v>
      </c>
      <c r="N155" s="281" t="s">
        <v>44</v>
      </c>
      <c r="O155" s="91"/>
      <c r="P155" s="235">
        <f>O155*H155</f>
        <v>0</v>
      </c>
      <c r="Q155" s="235">
        <v>0.00052999999999999998</v>
      </c>
      <c r="R155" s="235">
        <f>Q155*H155</f>
        <v>0.02862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278</v>
      </c>
      <c r="AT155" s="237" t="s">
        <v>216</v>
      </c>
      <c r="AU155" s="237" t="s">
        <v>88</v>
      </c>
      <c r="AY155" s="17" t="s">
        <v>160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86</v>
      </c>
      <c r="BK155" s="238">
        <f>ROUND(I155*H155,2)</f>
        <v>0</v>
      </c>
      <c r="BL155" s="17" t="s">
        <v>230</v>
      </c>
      <c r="BM155" s="237" t="s">
        <v>300</v>
      </c>
    </row>
    <row r="156" s="2" customFormat="1">
      <c r="A156" s="38"/>
      <c r="B156" s="39"/>
      <c r="C156" s="40"/>
      <c r="D156" s="241" t="s">
        <v>828</v>
      </c>
      <c r="E156" s="40"/>
      <c r="F156" s="283" t="s">
        <v>964</v>
      </c>
      <c r="G156" s="40"/>
      <c r="H156" s="40"/>
      <c r="I156" s="284"/>
      <c r="J156" s="40"/>
      <c r="K156" s="40"/>
      <c r="L156" s="44"/>
      <c r="M156" s="285"/>
      <c r="N156" s="286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828</v>
      </c>
      <c r="AU156" s="17" t="s">
        <v>88</v>
      </c>
    </row>
    <row r="157" s="2" customFormat="1" ht="44.25" customHeight="1">
      <c r="A157" s="38"/>
      <c r="B157" s="39"/>
      <c r="C157" s="226" t="s">
        <v>7</v>
      </c>
      <c r="D157" s="226" t="s">
        <v>162</v>
      </c>
      <c r="E157" s="227" t="s">
        <v>981</v>
      </c>
      <c r="F157" s="228" t="s">
        <v>982</v>
      </c>
      <c r="G157" s="229" t="s">
        <v>256</v>
      </c>
      <c r="H157" s="230">
        <v>58</v>
      </c>
      <c r="I157" s="231"/>
      <c r="J157" s="232">
        <f>ROUND(I157*H157,2)</f>
        <v>0</v>
      </c>
      <c r="K157" s="228" t="s">
        <v>166</v>
      </c>
      <c r="L157" s="44"/>
      <c r="M157" s="233" t="s">
        <v>1</v>
      </c>
      <c r="N157" s="234" t="s">
        <v>44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230</v>
      </c>
      <c r="AT157" s="237" t="s">
        <v>162</v>
      </c>
      <c r="AU157" s="237" t="s">
        <v>88</v>
      </c>
      <c r="AY157" s="17" t="s">
        <v>160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86</v>
      </c>
      <c r="BK157" s="238">
        <f>ROUND(I157*H157,2)</f>
        <v>0</v>
      </c>
      <c r="BL157" s="17" t="s">
        <v>230</v>
      </c>
      <c r="BM157" s="237" t="s">
        <v>305</v>
      </c>
    </row>
    <row r="158" s="2" customFormat="1" ht="16.5" customHeight="1">
      <c r="A158" s="38"/>
      <c r="B158" s="39"/>
      <c r="C158" s="272" t="s">
        <v>250</v>
      </c>
      <c r="D158" s="272" t="s">
        <v>216</v>
      </c>
      <c r="E158" s="273" t="s">
        <v>983</v>
      </c>
      <c r="F158" s="274" t="s">
        <v>984</v>
      </c>
      <c r="G158" s="275" t="s">
        <v>256</v>
      </c>
      <c r="H158" s="276">
        <v>58</v>
      </c>
      <c r="I158" s="277"/>
      <c r="J158" s="278">
        <f>ROUND(I158*H158,2)</f>
        <v>0</v>
      </c>
      <c r="K158" s="274" t="s">
        <v>1</v>
      </c>
      <c r="L158" s="279"/>
      <c r="M158" s="280" t="s">
        <v>1</v>
      </c>
      <c r="N158" s="281" t="s">
        <v>44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278</v>
      </c>
      <c r="AT158" s="237" t="s">
        <v>216</v>
      </c>
      <c r="AU158" s="237" t="s">
        <v>88</v>
      </c>
      <c r="AY158" s="17" t="s">
        <v>160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86</v>
      </c>
      <c r="BK158" s="238">
        <f>ROUND(I158*H158,2)</f>
        <v>0</v>
      </c>
      <c r="BL158" s="17" t="s">
        <v>230</v>
      </c>
      <c r="BM158" s="237" t="s">
        <v>309</v>
      </c>
    </row>
    <row r="159" s="2" customFormat="1" ht="33" customHeight="1">
      <c r="A159" s="38"/>
      <c r="B159" s="39"/>
      <c r="C159" s="226" t="s">
        <v>310</v>
      </c>
      <c r="D159" s="226" t="s">
        <v>162</v>
      </c>
      <c r="E159" s="227" t="s">
        <v>985</v>
      </c>
      <c r="F159" s="228" t="s">
        <v>986</v>
      </c>
      <c r="G159" s="229" t="s">
        <v>319</v>
      </c>
      <c r="H159" s="230">
        <v>45</v>
      </c>
      <c r="I159" s="231"/>
      <c r="J159" s="232">
        <f>ROUND(I159*H159,2)</f>
        <v>0</v>
      </c>
      <c r="K159" s="228" t="s">
        <v>166</v>
      </c>
      <c r="L159" s="44"/>
      <c r="M159" s="233" t="s">
        <v>1</v>
      </c>
      <c r="N159" s="234" t="s">
        <v>44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230</v>
      </c>
      <c r="AT159" s="237" t="s">
        <v>162</v>
      </c>
      <c r="AU159" s="237" t="s">
        <v>88</v>
      </c>
      <c r="AY159" s="17" t="s">
        <v>160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86</v>
      </c>
      <c r="BK159" s="238">
        <f>ROUND(I159*H159,2)</f>
        <v>0</v>
      </c>
      <c r="BL159" s="17" t="s">
        <v>230</v>
      </c>
      <c r="BM159" s="237" t="s">
        <v>313</v>
      </c>
    </row>
    <row r="160" s="2" customFormat="1" ht="33" customHeight="1">
      <c r="A160" s="38"/>
      <c r="B160" s="39"/>
      <c r="C160" s="226" t="s">
        <v>257</v>
      </c>
      <c r="D160" s="226" t="s">
        <v>162</v>
      </c>
      <c r="E160" s="227" t="s">
        <v>987</v>
      </c>
      <c r="F160" s="228" t="s">
        <v>988</v>
      </c>
      <c r="G160" s="229" t="s">
        <v>319</v>
      </c>
      <c r="H160" s="230">
        <v>15</v>
      </c>
      <c r="I160" s="231"/>
      <c r="J160" s="232">
        <f>ROUND(I160*H160,2)</f>
        <v>0</v>
      </c>
      <c r="K160" s="228" t="s">
        <v>166</v>
      </c>
      <c r="L160" s="44"/>
      <c r="M160" s="233" t="s">
        <v>1</v>
      </c>
      <c r="N160" s="234" t="s">
        <v>44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230</v>
      </c>
      <c r="AT160" s="237" t="s">
        <v>162</v>
      </c>
      <c r="AU160" s="237" t="s">
        <v>88</v>
      </c>
      <c r="AY160" s="17" t="s">
        <v>160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86</v>
      </c>
      <c r="BK160" s="238">
        <f>ROUND(I160*H160,2)</f>
        <v>0</v>
      </c>
      <c r="BL160" s="17" t="s">
        <v>230</v>
      </c>
      <c r="BM160" s="237" t="s">
        <v>320</v>
      </c>
    </row>
    <row r="161" s="2" customFormat="1" ht="33" customHeight="1">
      <c r="A161" s="38"/>
      <c r="B161" s="39"/>
      <c r="C161" s="226" t="s">
        <v>322</v>
      </c>
      <c r="D161" s="226" t="s">
        <v>162</v>
      </c>
      <c r="E161" s="227" t="s">
        <v>989</v>
      </c>
      <c r="F161" s="228" t="s">
        <v>990</v>
      </c>
      <c r="G161" s="229" t="s">
        <v>319</v>
      </c>
      <c r="H161" s="230">
        <v>40</v>
      </c>
      <c r="I161" s="231"/>
      <c r="J161" s="232">
        <f>ROUND(I161*H161,2)</f>
        <v>0</v>
      </c>
      <c r="K161" s="228" t="s">
        <v>166</v>
      </c>
      <c r="L161" s="44"/>
      <c r="M161" s="233" t="s">
        <v>1</v>
      </c>
      <c r="N161" s="234" t="s">
        <v>44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230</v>
      </c>
      <c r="AT161" s="237" t="s">
        <v>162</v>
      </c>
      <c r="AU161" s="237" t="s">
        <v>88</v>
      </c>
      <c r="AY161" s="17" t="s">
        <v>160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86</v>
      </c>
      <c r="BK161" s="238">
        <f>ROUND(I161*H161,2)</f>
        <v>0</v>
      </c>
      <c r="BL161" s="17" t="s">
        <v>230</v>
      </c>
      <c r="BM161" s="237" t="s">
        <v>325</v>
      </c>
    </row>
    <row r="162" s="2" customFormat="1" ht="33" customHeight="1">
      <c r="A162" s="38"/>
      <c r="B162" s="39"/>
      <c r="C162" s="226" t="s">
        <v>262</v>
      </c>
      <c r="D162" s="226" t="s">
        <v>162</v>
      </c>
      <c r="E162" s="227" t="s">
        <v>991</v>
      </c>
      <c r="F162" s="228" t="s">
        <v>992</v>
      </c>
      <c r="G162" s="229" t="s">
        <v>319</v>
      </c>
      <c r="H162" s="230">
        <v>2</v>
      </c>
      <c r="I162" s="231"/>
      <c r="J162" s="232">
        <f>ROUND(I162*H162,2)</f>
        <v>0</v>
      </c>
      <c r="K162" s="228" t="s">
        <v>166</v>
      </c>
      <c r="L162" s="44"/>
      <c r="M162" s="233" t="s">
        <v>1</v>
      </c>
      <c r="N162" s="234" t="s">
        <v>44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230</v>
      </c>
      <c r="AT162" s="237" t="s">
        <v>162</v>
      </c>
      <c r="AU162" s="237" t="s">
        <v>88</v>
      </c>
      <c r="AY162" s="17" t="s">
        <v>160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86</v>
      </c>
      <c r="BK162" s="238">
        <f>ROUND(I162*H162,2)</f>
        <v>0</v>
      </c>
      <c r="BL162" s="17" t="s">
        <v>230</v>
      </c>
      <c r="BM162" s="237" t="s">
        <v>330</v>
      </c>
    </row>
    <row r="163" s="2" customFormat="1" ht="37.8" customHeight="1">
      <c r="A163" s="38"/>
      <c r="B163" s="39"/>
      <c r="C163" s="226" t="s">
        <v>336</v>
      </c>
      <c r="D163" s="226" t="s">
        <v>162</v>
      </c>
      <c r="E163" s="227" t="s">
        <v>993</v>
      </c>
      <c r="F163" s="228" t="s">
        <v>994</v>
      </c>
      <c r="G163" s="229" t="s">
        <v>319</v>
      </c>
      <c r="H163" s="230">
        <v>1</v>
      </c>
      <c r="I163" s="231"/>
      <c r="J163" s="232">
        <f>ROUND(I163*H163,2)</f>
        <v>0</v>
      </c>
      <c r="K163" s="228" t="s">
        <v>166</v>
      </c>
      <c r="L163" s="44"/>
      <c r="M163" s="233" t="s">
        <v>1</v>
      </c>
      <c r="N163" s="234" t="s">
        <v>44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230</v>
      </c>
      <c r="AT163" s="237" t="s">
        <v>162</v>
      </c>
      <c r="AU163" s="237" t="s">
        <v>88</v>
      </c>
      <c r="AY163" s="17" t="s">
        <v>160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86</v>
      </c>
      <c r="BK163" s="238">
        <f>ROUND(I163*H163,2)</f>
        <v>0</v>
      </c>
      <c r="BL163" s="17" t="s">
        <v>230</v>
      </c>
      <c r="BM163" s="237" t="s">
        <v>339</v>
      </c>
    </row>
    <row r="164" s="2" customFormat="1" ht="33" customHeight="1">
      <c r="A164" s="38"/>
      <c r="B164" s="39"/>
      <c r="C164" s="226" t="s">
        <v>267</v>
      </c>
      <c r="D164" s="226" t="s">
        <v>162</v>
      </c>
      <c r="E164" s="227" t="s">
        <v>995</v>
      </c>
      <c r="F164" s="228" t="s">
        <v>996</v>
      </c>
      <c r="G164" s="229" t="s">
        <v>319</v>
      </c>
      <c r="H164" s="230">
        <v>2</v>
      </c>
      <c r="I164" s="231"/>
      <c r="J164" s="232">
        <f>ROUND(I164*H164,2)</f>
        <v>0</v>
      </c>
      <c r="K164" s="228" t="s">
        <v>166</v>
      </c>
      <c r="L164" s="44"/>
      <c r="M164" s="233" t="s">
        <v>1</v>
      </c>
      <c r="N164" s="234" t="s">
        <v>44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230</v>
      </c>
      <c r="AT164" s="237" t="s">
        <v>162</v>
      </c>
      <c r="AU164" s="237" t="s">
        <v>88</v>
      </c>
      <c r="AY164" s="17" t="s">
        <v>160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86</v>
      </c>
      <c r="BK164" s="238">
        <f>ROUND(I164*H164,2)</f>
        <v>0</v>
      </c>
      <c r="BL164" s="17" t="s">
        <v>230</v>
      </c>
      <c r="BM164" s="237" t="s">
        <v>343</v>
      </c>
    </row>
    <row r="165" s="2" customFormat="1" ht="37.8" customHeight="1">
      <c r="A165" s="38"/>
      <c r="B165" s="39"/>
      <c r="C165" s="226" t="s">
        <v>347</v>
      </c>
      <c r="D165" s="226" t="s">
        <v>162</v>
      </c>
      <c r="E165" s="227" t="s">
        <v>997</v>
      </c>
      <c r="F165" s="228" t="s">
        <v>998</v>
      </c>
      <c r="G165" s="229" t="s">
        <v>319</v>
      </c>
      <c r="H165" s="230">
        <v>1</v>
      </c>
      <c r="I165" s="231"/>
      <c r="J165" s="232">
        <f>ROUND(I165*H165,2)</f>
        <v>0</v>
      </c>
      <c r="K165" s="228" t="s">
        <v>166</v>
      </c>
      <c r="L165" s="44"/>
      <c r="M165" s="233" t="s">
        <v>1</v>
      </c>
      <c r="N165" s="234" t="s">
        <v>44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230</v>
      </c>
      <c r="AT165" s="237" t="s">
        <v>162</v>
      </c>
      <c r="AU165" s="237" t="s">
        <v>88</v>
      </c>
      <c r="AY165" s="17" t="s">
        <v>160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86</v>
      </c>
      <c r="BK165" s="238">
        <f>ROUND(I165*H165,2)</f>
        <v>0</v>
      </c>
      <c r="BL165" s="17" t="s">
        <v>230</v>
      </c>
      <c r="BM165" s="237" t="s">
        <v>350</v>
      </c>
    </row>
    <row r="166" s="2" customFormat="1" ht="24.15" customHeight="1">
      <c r="A166" s="38"/>
      <c r="B166" s="39"/>
      <c r="C166" s="272" t="s">
        <v>271</v>
      </c>
      <c r="D166" s="272" t="s">
        <v>216</v>
      </c>
      <c r="E166" s="273" t="s">
        <v>999</v>
      </c>
      <c r="F166" s="274" t="s">
        <v>1000</v>
      </c>
      <c r="G166" s="275" t="s">
        <v>319</v>
      </c>
      <c r="H166" s="276">
        <v>4</v>
      </c>
      <c r="I166" s="277"/>
      <c r="J166" s="278">
        <f>ROUND(I166*H166,2)</f>
        <v>0</v>
      </c>
      <c r="K166" s="274" t="s">
        <v>166</v>
      </c>
      <c r="L166" s="279"/>
      <c r="M166" s="280" t="s">
        <v>1</v>
      </c>
      <c r="N166" s="281" t="s">
        <v>44</v>
      </c>
      <c r="O166" s="91"/>
      <c r="P166" s="235">
        <f>O166*H166</f>
        <v>0</v>
      </c>
      <c r="Q166" s="235">
        <v>0.0037000000000000002</v>
      </c>
      <c r="R166" s="235">
        <f>Q166*H166</f>
        <v>0.014800000000000001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278</v>
      </c>
      <c r="AT166" s="237" t="s">
        <v>216</v>
      </c>
      <c r="AU166" s="237" t="s">
        <v>88</v>
      </c>
      <c r="AY166" s="17" t="s">
        <v>160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86</v>
      </c>
      <c r="BK166" s="238">
        <f>ROUND(I166*H166,2)</f>
        <v>0</v>
      </c>
      <c r="BL166" s="17" t="s">
        <v>230</v>
      </c>
      <c r="BM166" s="237" t="s">
        <v>357</v>
      </c>
    </row>
    <row r="167" s="2" customFormat="1" ht="37.8" customHeight="1">
      <c r="A167" s="38"/>
      <c r="B167" s="39"/>
      <c r="C167" s="226" t="s">
        <v>360</v>
      </c>
      <c r="D167" s="226" t="s">
        <v>162</v>
      </c>
      <c r="E167" s="227" t="s">
        <v>1001</v>
      </c>
      <c r="F167" s="228" t="s">
        <v>1002</v>
      </c>
      <c r="G167" s="229" t="s">
        <v>319</v>
      </c>
      <c r="H167" s="230">
        <v>2</v>
      </c>
      <c r="I167" s="231"/>
      <c r="J167" s="232">
        <f>ROUND(I167*H167,2)</f>
        <v>0</v>
      </c>
      <c r="K167" s="228" t="s">
        <v>166</v>
      </c>
      <c r="L167" s="44"/>
      <c r="M167" s="233" t="s">
        <v>1</v>
      </c>
      <c r="N167" s="234" t="s">
        <v>44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230</v>
      </c>
      <c r="AT167" s="237" t="s">
        <v>162</v>
      </c>
      <c r="AU167" s="237" t="s">
        <v>88</v>
      </c>
      <c r="AY167" s="17" t="s">
        <v>160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86</v>
      </c>
      <c r="BK167" s="238">
        <f>ROUND(I167*H167,2)</f>
        <v>0</v>
      </c>
      <c r="BL167" s="17" t="s">
        <v>230</v>
      </c>
      <c r="BM167" s="237" t="s">
        <v>363</v>
      </c>
    </row>
    <row r="168" s="2" customFormat="1" ht="24.15" customHeight="1">
      <c r="A168" s="38"/>
      <c r="B168" s="39"/>
      <c r="C168" s="272" t="s">
        <v>278</v>
      </c>
      <c r="D168" s="272" t="s">
        <v>216</v>
      </c>
      <c r="E168" s="273" t="s">
        <v>1003</v>
      </c>
      <c r="F168" s="274" t="s">
        <v>1004</v>
      </c>
      <c r="G168" s="275" t="s">
        <v>319</v>
      </c>
      <c r="H168" s="276">
        <v>2</v>
      </c>
      <c r="I168" s="277"/>
      <c r="J168" s="278">
        <f>ROUND(I168*H168,2)</f>
        <v>0</v>
      </c>
      <c r="K168" s="274" t="s">
        <v>166</v>
      </c>
      <c r="L168" s="279"/>
      <c r="M168" s="280" t="s">
        <v>1</v>
      </c>
      <c r="N168" s="281" t="s">
        <v>44</v>
      </c>
      <c r="O168" s="91"/>
      <c r="P168" s="235">
        <f>O168*H168</f>
        <v>0</v>
      </c>
      <c r="Q168" s="235">
        <v>0.0080999999999999996</v>
      </c>
      <c r="R168" s="235">
        <f>Q168*H168</f>
        <v>0.016199999999999999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278</v>
      </c>
      <c r="AT168" s="237" t="s">
        <v>216</v>
      </c>
      <c r="AU168" s="237" t="s">
        <v>88</v>
      </c>
      <c r="AY168" s="17" t="s">
        <v>160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86</v>
      </c>
      <c r="BK168" s="238">
        <f>ROUND(I168*H168,2)</f>
        <v>0</v>
      </c>
      <c r="BL168" s="17" t="s">
        <v>230</v>
      </c>
      <c r="BM168" s="237" t="s">
        <v>366</v>
      </c>
    </row>
    <row r="169" s="2" customFormat="1" ht="33" customHeight="1">
      <c r="A169" s="38"/>
      <c r="B169" s="39"/>
      <c r="C169" s="226" t="s">
        <v>371</v>
      </c>
      <c r="D169" s="226" t="s">
        <v>162</v>
      </c>
      <c r="E169" s="227" t="s">
        <v>1005</v>
      </c>
      <c r="F169" s="228" t="s">
        <v>1006</v>
      </c>
      <c r="G169" s="229" t="s">
        <v>319</v>
      </c>
      <c r="H169" s="230">
        <v>1</v>
      </c>
      <c r="I169" s="231"/>
      <c r="J169" s="232">
        <f>ROUND(I169*H169,2)</f>
        <v>0</v>
      </c>
      <c r="K169" s="228" t="s">
        <v>166</v>
      </c>
      <c r="L169" s="44"/>
      <c r="M169" s="233" t="s">
        <v>1</v>
      </c>
      <c r="N169" s="234" t="s">
        <v>44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230</v>
      </c>
      <c r="AT169" s="237" t="s">
        <v>162</v>
      </c>
      <c r="AU169" s="237" t="s">
        <v>88</v>
      </c>
      <c r="AY169" s="17" t="s">
        <v>160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86</v>
      </c>
      <c r="BK169" s="238">
        <f>ROUND(I169*H169,2)</f>
        <v>0</v>
      </c>
      <c r="BL169" s="17" t="s">
        <v>230</v>
      </c>
      <c r="BM169" s="237" t="s">
        <v>374</v>
      </c>
    </row>
    <row r="170" s="2" customFormat="1" ht="16.5" customHeight="1">
      <c r="A170" s="38"/>
      <c r="B170" s="39"/>
      <c r="C170" s="272" t="s">
        <v>284</v>
      </c>
      <c r="D170" s="272" t="s">
        <v>216</v>
      </c>
      <c r="E170" s="273" t="s">
        <v>1007</v>
      </c>
      <c r="F170" s="274" t="s">
        <v>1008</v>
      </c>
      <c r="G170" s="275" t="s">
        <v>319</v>
      </c>
      <c r="H170" s="276">
        <v>1</v>
      </c>
      <c r="I170" s="277"/>
      <c r="J170" s="278">
        <f>ROUND(I170*H170,2)</f>
        <v>0</v>
      </c>
      <c r="K170" s="274" t="s">
        <v>1</v>
      </c>
      <c r="L170" s="279"/>
      <c r="M170" s="280" t="s">
        <v>1</v>
      </c>
      <c r="N170" s="281" t="s">
        <v>44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278</v>
      </c>
      <c r="AT170" s="237" t="s">
        <v>216</v>
      </c>
      <c r="AU170" s="237" t="s">
        <v>88</v>
      </c>
      <c r="AY170" s="17" t="s">
        <v>160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86</v>
      </c>
      <c r="BK170" s="238">
        <f>ROUND(I170*H170,2)</f>
        <v>0</v>
      </c>
      <c r="BL170" s="17" t="s">
        <v>230</v>
      </c>
      <c r="BM170" s="237" t="s">
        <v>379</v>
      </c>
    </row>
    <row r="171" s="2" customFormat="1" ht="37.8" customHeight="1">
      <c r="A171" s="38"/>
      <c r="B171" s="39"/>
      <c r="C171" s="226" t="s">
        <v>382</v>
      </c>
      <c r="D171" s="226" t="s">
        <v>162</v>
      </c>
      <c r="E171" s="227" t="s">
        <v>1009</v>
      </c>
      <c r="F171" s="228" t="s">
        <v>1010</v>
      </c>
      <c r="G171" s="229" t="s">
        <v>319</v>
      </c>
      <c r="H171" s="230">
        <v>1</v>
      </c>
      <c r="I171" s="231"/>
      <c r="J171" s="232">
        <f>ROUND(I171*H171,2)</f>
        <v>0</v>
      </c>
      <c r="K171" s="228" t="s">
        <v>166</v>
      </c>
      <c r="L171" s="44"/>
      <c r="M171" s="233" t="s">
        <v>1</v>
      </c>
      <c r="N171" s="234" t="s">
        <v>44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230</v>
      </c>
      <c r="AT171" s="237" t="s">
        <v>162</v>
      </c>
      <c r="AU171" s="237" t="s">
        <v>88</v>
      </c>
      <c r="AY171" s="17" t="s">
        <v>160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86</v>
      </c>
      <c r="BK171" s="238">
        <f>ROUND(I171*H171,2)</f>
        <v>0</v>
      </c>
      <c r="BL171" s="17" t="s">
        <v>230</v>
      </c>
      <c r="BM171" s="237" t="s">
        <v>385</v>
      </c>
    </row>
    <row r="172" s="2" customFormat="1" ht="66.75" customHeight="1">
      <c r="A172" s="38"/>
      <c r="B172" s="39"/>
      <c r="C172" s="272" t="s">
        <v>290</v>
      </c>
      <c r="D172" s="272" t="s">
        <v>216</v>
      </c>
      <c r="E172" s="273" t="s">
        <v>1011</v>
      </c>
      <c r="F172" s="274" t="s">
        <v>1012</v>
      </c>
      <c r="G172" s="275" t="s">
        <v>319</v>
      </c>
      <c r="H172" s="276">
        <v>1</v>
      </c>
      <c r="I172" s="277"/>
      <c r="J172" s="278">
        <f>ROUND(I172*H172,2)</f>
        <v>0</v>
      </c>
      <c r="K172" s="274" t="s">
        <v>166</v>
      </c>
      <c r="L172" s="279"/>
      <c r="M172" s="280" t="s">
        <v>1</v>
      </c>
      <c r="N172" s="281" t="s">
        <v>44</v>
      </c>
      <c r="O172" s="91"/>
      <c r="P172" s="235">
        <f>O172*H172</f>
        <v>0</v>
      </c>
      <c r="Q172" s="235">
        <v>0.039</v>
      </c>
      <c r="R172" s="235">
        <f>Q172*H172</f>
        <v>0.039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278</v>
      </c>
      <c r="AT172" s="237" t="s">
        <v>216</v>
      </c>
      <c r="AU172" s="237" t="s">
        <v>88</v>
      </c>
      <c r="AY172" s="17" t="s">
        <v>160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86</v>
      </c>
      <c r="BK172" s="238">
        <f>ROUND(I172*H172,2)</f>
        <v>0</v>
      </c>
      <c r="BL172" s="17" t="s">
        <v>230</v>
      </c>
      <c r="BM172" s="237" t="s">
        <v>390</v>
      </c>
    </row>
    <row r="173" s="2" customFormat="1" ht="33" customHeight="1">
      <c r="A173" s="38"/>
      <c r="B173" s="39"/>
      <c r="C173" s="226" t="s">
        <v>391</v>
      </c>
      <c r="D173" s="226" t="s">
        <v>162</v>
      </c>
      <c r="E173" s="227" t="s">
        <v>1013</v>
      </c>
      <c r="F173" s="228" t="s">
        <v>1014</v>
      </c>
      <c r="G173" s="229" t="s">
        <v>319</v>
      </c>
      <c r="H173" s="230">
        <v>1</v>
      </c>
      <c r="I173" s="231"/>
      <c r="J173" s="232">
        <f>ROUND(I173*H173,2)</f>
        <v>0</v>
      </c>
      <c r="K173" s="228" t="s">
        <v>166</v>
      </c>
      <c r="L173" s="44"/>
      <c r="M173" s="233" t="s">
        <v>1</v>
      </c>
      <c r="N173" s="234" t="s">
        <v>44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230</v>
      </c>
      <c r="AT173" s="237" t="s">
        <v>162</v>
      </c>
      <c r="AU173" s="237" t="s">
        <v>88</v>
      </c>
      <c r="AY173" s="17" t="s">
        <v>160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86</v>
      </c>
      <c r="BK173" s="238">
        <f>ROUND(I173*H173,2)</f>
        <v>0</v>
      </c>
      <c r="BL173" s="17" t="s">
        <v>230</v>
      </c>
      <c r="BM173" s="237" t="s">
        <v>394</v>
      </c>
    </row>
    <row r="174" s="2" customFormat="1" ht="16.5" customHeight="1">
      <c r="A174" s="38"/>
      <c r="B174" s="39"/>
      <c r="C174" s="272" t="s">
        <v>295</v>
      </c>
      <c r="D174" s="272" t="s">
        <v>216</v>
      </c>
      <c r="E174" s="273" t="s">
        <v>1015</v>
      </c>
      <c r="F174" s="274" t="s">
        <v>1016</v>
      </c>
      <c r="G174" s="275" t="s">
        <v>319</v>
      </c>
      <c r="H174" s="276">
        <v>1</v>
      </c>
      <c r="I174" s="277"/>
      <c r="J174" s="278">
        <f>ROUND(I174*H174,2)</f>
        <v>0</v>
      </c>
      <c r="K174" s="274" t="s">
        <v>166</v>
      </c>
      <c r="L174" s="279"/>
      <c r="M174" s="280" t="s">
        <v>1</v>
      </c>
      <c r="N174" s="281" t="s">
        <v>44</v>
      </c>
      <c r="O174" s="91"/>
      <c r="P174" s="235">
        <f>O174*H174</f>
        <v>0</v>
      </c>
      <c r="Q174" s="235">
        <v>0.00035</v>
      </c>
      <c r="R174" s="235">
        <f>Q174*H174</f>
        <v>0.00035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278</v>
      </c>
      <c r="AT174" s="237" t="s">
        <v>216</v>
      </c>
      <c r="AU174" s="237" t="s">
        <v>88</v>
      </c>
      <c r="AY174" s="17" t="s">
        <v>160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86</v>
      </c>
      <c r="BK174" s="238">
        <f>ROUND(I174*H174,2)</f>
        <v>0</v>
      </c>
      <c r="BL174" s="17" t="s">
        <v>230</v>
      </c>
      <c r="BM174" s="237" t="s">
        <v>397</v>
      </c>
    </row>
    <row r="175" s="2" customFormat="1" ht="24.15" customHeight="1">
      <c r="A175" s="38"/>
      <c r="B175" s="39"/>
      <c r="C175" s="226" t="s">
        <v>400</v>
      </c>
      <c r="D175" s="226" t="s">
        <v>162</v>
      </c>
      <c r="E175" s="227" t="s">
        <v>1017</v>
      </c>
      <c r="F175" s="228" t="s">
        <v>1018</v>
      </c>
      <c r="G175" s="229" t="s">
        <v>319</v>
      </c>
      <c r="H175" s="230">
        <v>5</v>
      </c>
      <c r="I175" s="231"/>
      <c r="J175" s="232">
        <f>ROUND(I175*H175,2)</f>
        <v>0</v>
      </c>
      <c r="K175" s="228" t="s">
        <v>166</v>
      </c>
      <c r="L175" s="44"/>
      <c r="M175" s="233" t="s">
        <v>1</v>
      </c>
      <c r="N175" s="234" t="s">
        <v>44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230</v>
      </c>
      <c r="AT175" s="237" t="s">
        <v>162</v>
      </c>
      <c r="AU175" s="237" t="s">
        <v>88</v>
      </c>
      <c r="AY175" s="17" t="s">
        <v>160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86</v>
      </c>
      <c r="BK175" s="238">
        <f>ROUND(I175*H175,2)</f>
        <v>0</v>
      </c>
      <c r="BL175" s="17" t="s">
        <v>230</v>
      </c>
      <c r="BM175" s="237" t="s">
        <v>403</v>
      </c>
    </row>
    <row r="176" s="2" customFormat="1" ht="24.15" customHeight="1">
      <c r="A176" s="38"/>
      <c r="B176" s="39"/>
      <c r="C176" s="272" t="s">
        <v>300</v>
      </c>
      <c r="D176" s="272" t="s">
        <v>216</v>
      </c>
      <c r="E176" s="273" t="s">
        <v>1019</v>
      </c>
      <c r="F176" s="274" t="s">
        <v>1020</v>
      </c>
      <c r="G176" s="275" t="s">
        <v>319</v>
      </c>
      <c r="H176" s="276">
        <v>5</v>
      </c>
      <c r="I176" s="277"/>
      <c r="J176" s="278">
        <f>ROUND(I176*H176,2)</f>
        <v>0</v>
      </c>
      <c r="K176" s="274" t="s">
        <v>166</v>
      </c>
      <c r="L176" s="279"/>
      <c r="M176" s="280" t="s">
        <v>1</v>
      </c>
      <c r="N176" s="281" t="s">
        <v>44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278</v>
      </c>
      <c r="AT176" s="237" t="s">
        <v>216</v>
      </c>
      <c r="AU176" s="237" t="s">
        <v>88</v>
      </c>
      <c r="AY176" s="17" t="s">
        <v>160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86</v>
      </c>
      <c r="BK176" s="238">
        <f>ROUND(I176*H176,2)</f>
        <v>0</v>
      </c>
      <c r="BL176" s="17" t="s">
        <v>230</v>
      </c>
      <c r="BM176" s="237" t="s">
        <v>408</v>
      </c>
    </row>
    <row r="177" s="2" customFormat="1" ht="37.8" customHeight="1">
      <c r="A177" s="38"/>
      <c r="B177" s="39"/>
      <c r="C177" s="226" t="s">
        <v>409</v>
      </c>
      <c r="D177" s="226" t="s">
        <v>162</v>
      </c>
      <c r="E177" s="227" t="s">
        <v>1021</v>
      </c>
      <c r="F177" s="228" t="s">
        <v>1022</v>
      </c>
      <c r="G177" s="229" t="s">
        <v>319</v>
      </c>
      <c r="H177" s="230">
        <v>1</v>
      </c>
      <c r="I177" s="231"/>
      <c r="J177" s="232">
        <f>ROUND(I177*H177,2)</f>
        <v>0</v>
      </c>
      <c r="K177" s="228" t="s">
        <v>166</v>
      </c>
      <c r="L177" s="44"/>
      <c r="M177" s="233" t="s">
        <v>1</v>
      </c>
      <c r="N177" s="234" t="s">
        <v>44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230</v>
      </c>
      <c r="AT177" s="237" t="s">
        <v>162</v>
      </c>
      <c r="AU177" s="237" t="s">
        <v>88</v>
      </c>
      <c r="AY177" s="17" t="s">
        <v>160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86</v>
      </c>
      <c r="BK177" s="238">
        <f>ROUND(I177*H177,2)</f>
        <v>0</v>
      </c>
      <c r="BL177" s="17" t="s">
        <v>230</v>
      </c>
      <c r="BM177" s="237" t="s">
        <v>412</v>
      </c>
    </row>
    <row r="178" s="2" customFormat="1" ht="16.5" customHeight="1">
      <c r="A178" s="38"/>
      <c r="B178" s="39"/>
      <c r="C178" s="272" t="s">
        <v>305</v>
      </c>
      <c r="D178" s="272" t="s">
        <v>216</v>
      </c>
      <c r="E178" s="273" t="s">
        <v>1023</v>
      </c>
      <c r="F178" s="274" t="s">
        <v>1024</v>
      </c>
      <c r="G178" s="275" t="s">
        <v>319</v>
      </c>
      <c r="H178" s="276">
        <v>1</v>
      </c>
      <c r="I178" s="277"/>
      <c r="J178" s="278">
        <f>ROUND(I178*H178,2)</f>
        <v>0</v>
      </c>
      <c r="K178" s="274" t="s">
        <v>1</v>
      </c>
      <c r="L178" s="279"/>
      <c r="M178" s="280" t="s">
        <v>1</v>
      </c>
      <c r="N178" s="281" t="s">
        <v>44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278</v>
      </c>
      <c r="AT178" s="237" t="s">
        <v>216</v>
      </c>
      <c r="AU178" s="237" t="s">
        <v>88</v>
      </c>
      <c r="AY178" s="17" t="s">
        <v>160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86</v>
      </c>
      <c r="BK178" s="238">
        <f>ROUND(I178*H178,2)</f>
        <v>0</v>
      </c>
      <c r="BL178" s="17" t="s">
        <v>230</v>
      </c>
      <c r="BM178" s="237" t="s">
        <v>416</v>
      </c>
    </row>
    <row r="179" s="2" customFormat="1" ht="49.05" customHeight="1">
      <c r="A179" s="38"/>
      <c r="B179" s="39"/>
      <c r="C179" s="226" t="s">
        <v>417</v>
      </c>
      <c r="D179" s="226" t="s">
        <v>162</v>
      </c>
      <c r="E179" s="227" t="s">
        <v>1025</v>
      </c>
      <c r="F179" s="228" t="s">
        <v>1026</v>
      </c>
      <c r="G179" s="229" t="s">
        <v>319</v>
      </c>
      <c r="H179" s="230">
        <v>5</v>
      </c>
      <c r="I179" s="231"/>
      <c r="J179" s="232">
        <f>ROUND(I179*H179,2)</f>
        <v>0</v>
      </c>
      <c r="K179" s="228" t="s">
        <v>166</v>
      </c>
      <c r="L179" s="44"/>
      <c r="M179" s="233" t="s">
        <v>1</v>
      </c>
      <c r="N179" s="234" t="s">
        <v>44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230</v>
      </c>
      <c r="AT179" s="237" t="s">
        <v>162</v>
      </c>
      <c r="AU179" s="237" t="s">
        <v>88</v>
      </c>
      <c r="AY179" s="17" t="s">
        <v>160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86</v>
      </c>
      <c r="BK179" s="238">
        <f>ROUND(I179*H179,2)</f>
        <v>0</v>
      </c>
      <c r="BL179" s="17" t="s">
        <v>230</v>
      </c>
      <c r="BM179" s="237" t="s">
        <v>420</v>
      </c>
    </row>
    <row r="180" s="2" customFormat="1" ht="24.15" customHeight="1">
      <c r="A180" s="38"/>
      <c r="B180" s="39"/>
      <c r="C180" s="272" t="s">
        <v>309</v>
      </c>
      <c r="D180" s="272" t="s">
        <v>216</v>
      </c>
      <c r="E180" s="273" t="s">
        <v>1027</v>
      </c>
      <c r="F180" s="274" t="s">
        <v>1028</v>
      </c>
      <c r="G180" s="275" t="s">
        <v>319</v>
      </c>
      <c r="H180" s="276">
        <v>5</v>
      </c>
      <c r="I180" s="277"/>
      <c r="J180" s="278">
        <f>ROUND(I180*H180,2)</f>
        <v>0</v>
      </c>
      <c r="K180" s="274" t="s">
        <v>1</v>
      </c>
      <c r="L180" s="279"/>
      <c r="M180" s="280" t="s">
        <v>1</v>
      </c>
      <c r="N180" s="281" t="s">
        <v>44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278</v>
      </c>
      <c r="AT180" s="237" t="s">
        <v>216</v>
      </c>
      <c r="AU180" s="237" t="s">
        <v>88</v>
      </c>
      <c r="AY180" s="17" t="s">
        <v>160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86</v>
      </c>
      <c r="BK180" s="238">
        <f>ROUND(I180*H180,2)</f>
        <v>0</v>
      </c>
      <c r="BL180" s="17" t="s">
        <v>230</v>
      </c>
      <c r="BM180" s="237" t="s">
        <v>432</v>
      </c>
    </row>
    <row r="181" s="2" customFormat="1" ht="24.15" customHeight="1">
      <c r="A181" s="38"/>
      <c r="B181" s="39"/>
      <c r="C181" s="226" t="s">
        <v>433</v>
      </c>
      <c r="D181" s="226" t="s">
        <v>162</v>
      </c>
      <c r="E181" s="227" t="s">
        <v>1029</v>
      </c>
      <c r="F181" s="228" t="s">
        <v>1030</v>
      </c>
      <c r="G181" s="229" t="s">
        <v>319</v>
      </c>
      <c r="H181" s="230">
        <v>3</v>
      </c>
      <c r="I181" s="231"/>
      <c r="J181" s="232">
        <f>ROUND(I181*H181,2)</f>
        <v>0</v>
      </c>
      <c r="K181" s="228" t="s">
        <v>166</v>
      </c>
      <c r="L181" s="44"/>
      <c r="M181" s="233" t="s">
        <v>1</v>
      </c>
      <c r="N181" s="234" t="s">
        <v>44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230</v>
      </c>
      <c r="AT181" s="237" t="s">
        <v>162</v>
      </c>
      <c r="AU181" s="237" t="s">
        <v>88</v>
      </c>
      <c r="AY181" s="17" t="s">
        <v>160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86</v>
      </c>
      <c r="BK181" s="238">
        <f>ROUND(I181*H181,2)</f>
        <v>0</v>
      </c>
      <c r="BL181" s="17" t="s">
        <v>230</v>
      </c>
      <c r="BM181" s="237" t="s">
        <v>436</v>
      </c>
    </row>
    <row r="182" s="2" customFormat="1" ht="24.15" customHeight="1">
      <c r="A182" s="38"/>
      <c r="B182" s="39"/>
      <c r="C182" s="272" t="s">
        <v>313</v>
      </c>
      <c r="D182" s="272" t="s">
        <v>216</v>
      </c>
      <c r="E182" s="273" t="s">
        <v>1031</v>
      </c>
      <c r="F182" s="274" t="s">
        <v>1032</v>
      </c>
      <c r="G182" s="275" t="s">
        <v>319</v>
      </c>
      <c r="H182" s="276">
        <v>3</v>
      </c>
      <c r="I182" s="277"/>
      <c r="J182" s="278">
        <f>ROUND(I182*H182,2)</f>
        <v>0</v>
      </c>
      <c r="K182" s="274" t="s">
        <v>166</v>
      </c>
      <c r="L182" s="279"/>
      <c r="M182" s="280" t="s">
        <v>1</v>
      </c>
      <c r="N182" s="281" t="s">
        <v>44</v>
      </c>
      <c r="O182" s="91"/>
      <c r="P182" s="235">
        <f>O182*H182</f>
        <v>0</v>
      </c>
      <c r="Q182" s="235">
        <v>0.00012999999999999999</v>
      </c>
      <c r="R182" s="235">
        <f>Q182*H182</f>
        <v>0.00038999999999999994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278</v>
      </c>
      <c r="AT182" s="237" t="s">
        <v>216</v>
      </c>
      <c r="AU182" s="237" t="s">
        <v>88</v>
      </c>
      <c r="AY182" s="17" t="s">
        <v>160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86</v>
      </c>
      <c r="BK182" s="238">
        <f>ROUND(I182*H182,2)</f>
        <v>0</v>
      </c>
      <c r="BL182" s="17" t="s">
        <v>230</v>
      </c>
      <c r="BM182" s="237" t="s">
        <v>439</v>
      </c>
    </row>
    <row r="183" s="2" customFormat="1" ht="24.15" customHeight="1">
      <c r="A183" s="38"/>
      <c r="B183" s="39"/>
      <c r="C183" s="226" t="s">
        <v>440</v>
      </c>
      <c r="D183" s="226" t="s">
        <v>162</v>
      </c>
      <c r="E183" s="227" t="s">
        <v>1033</v>
      </c>
      <c r="F183" s="228" t="s">
        <v>1034</v>
      </c>
      <c r="G183" s="229" t="s">
        <v>319</v>
      </c>
      <c r="H183" s="230">
        <v>2</v>
      </c>
      <c r="I183" s="231"/>
      <c r="J183" s="232">
        <f>ROUND(I183*H183,2)</f>
        <v>0</v>
      </c>
      <c r="K183" s="228" t="s">
        <v>166</v>
      </c>
      <c r="L183" s="44"/>
      <c r="M183" s="233" t="s">
        <v>1</v>
      </c>
      <c r="N183" s="234" t="s">
        <v>44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230</v>
      </c>
      <c r="AT183" s="237" t="s">
        <v>162</v>
      </c>
      <c r="AU183" s="237" t="s">
        <v>88</v>
      </c>
      <c r="AY183" s="17" t="s">
        <v>160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86</v>
      </c>
      <c r="BK183" s="238">
        <f>ROUND(I183*H183,2)</f>
        <v>0</v>
      </c>
      <c r="BL183" s="17" t="s">
        <v>230</v>
      </c>
      <c r="BM183" s="237" t="s">
        <v>443</v>
      </c>
    </row>
    <row r="184" s="2" customFormat="1" ht="16.5" customHeight="1">
      <c r="A184" s="38"/>
      <c r="B184" s="39"/>
      <c r="C184" s="272" t="s">
        <v>320</v>
      </c>
      <c r="D184" s="272" t="s">
        <v>216</v>
      </c>
      <c r="E184" s="273" t="s">
        <v>1035</v>
      </c>
      <c r="F184" s="274" t="s">
        <v>1036</v>
      </c>
      <c r="G184" s="275" t="s">
        <v>319</v>
      </c>
      <c r="H184" s="276">
        <v>1</v>
      </c>
      <c r="I184" s="277"/>
      <c r="J184" s="278">
        <f>ROUND(I184*H184,2)</f>
        <v>0</v>
      </c>
      <c r="K184" s="274" t="s">
        <v>166</v>
      </c>
      <c r="L184" s="279"/>
      <c r="M184" s="280" t="s">
        <v>1</v>
      </c>
      <c r="N184" s="281" t="s">
        <v>44</v>
      </c>
      <c r="O184" s="91"/>
      <c r="P184" s="235">
        <f>O184*H184</f>
        <v>0</v>
      </c>
      <c r="Q184" s="235">
        <v>0.00040000000000000002</v>
      </c>
      <c r="R184" s="235">
        <f>Q184*H184</f>
        <v>0.00040000000000000002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278</v>
      </c>
      <c r="AT184" s="237" t="s">
        <v>216</v>
      </c>
      <c r="AU184" s="237" t="s">
        <v>88</v>
      </c>
      <c r="AY184" s="17" t="s">
        <v>160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86</v>
      </c>
      <c r="BK184" s="238">
        <f>ROUND(I184*H184,2)</f>
        <v>0</v>
      </c>
      <c r="BL184" s="17" t="s">
        <v>230</v>
      </c>
      <c r="BM184" s="237" t="s">
        <v>448</v>
      </c>
    </row>
    <row r="185" s="2" customFormat="1" ht="16.5" customHeight="1">
      <c r="A185" s="38"/>
      <c r="B185" s="39"/>
      <c r="C185" s="272" t="s">
        <v>456</v>
      </c>
      <c r="D185" s="272" t="s">
        <v>216</v>
      </c>
      <c r="E185" s="273" t="s">
        <v>1037</v>
      </c>
      <c r="F185" s="274" t="s">
        <v>1038</v>
      </c>
      <c r="G185" s="275" t="s">
        <v>319</v>
      </c>
      <c r="H185" s="276">
        <v>1</v>
      </c>
      <c r="I185" s="277"/>
      <c r="J185" s="278">
        <f>ROUND(I185*H185,2)</f>
        <v>0</v>
      </c>
      <c r="K185" s="274" t="s">
        <v>166</v>
      </c>
      <c r="L185" s="279"/>
      <c r="M185" s="280" t="s">
        <v>1</v>
      </c>
      <c r="N185" s="281" t="s">
        <v>44</v>
      </c>
      <c r="O185" s="91"/>
      <c r="P185" s="235">
        <f>O185*H185</f>
        <v>0</v>
      </c>
      <c r="Q185" s="235">
        <v>0.00040000000000000002</v>
      </c>
      <c r="R185" s="235">
        <f>Q185*H185</f>
        <v>0.00040000000000000002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278</v>
      </c>
      <c r="AT185" s="237" t="s">
        <v>216</v>
      </c>
      <c r="AU185" s="237" t="s">
        <v>88</v>
      </c>
      <c r="AY185" s="17" t="s">
        <v>160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86</v>
      </c>
      <c r="BK185" s="238">
        <f>ROUND(I185*H185,2)</f>
        <v>0</v>
      </c>
      <c r="BL185" s="17" t="s">
        <v>230</v>
      </c>
      <c r="BM185" s="237" t="s">
        <v>459</v>
      </c>
    </row>
    <row r="186" s="2" customFormat="1" ht="24.15" customHeight="1">
      <c r="A186" s="38"/>
      <c r="B186" s="39"/>
      <c r="C186" s="226" t="s">
        <v>325</v>
      </c>
      <c r="D186" s="226" t="s">
        <v>162</v>
      </c>
      <c r="E186" s="227" t="s">
        <v>1039</v>
      </c>
      <c r="F186" s="228" t="s">
        <v>1040</v>
      </c>
      <c r="G186" s="229" t="s">
        <v>319</v>
      </c>
      <c r="H186" s="230">
        <v>2</v>
      </c>
      <c r="I186" s="231"/>
      <c r="J186" s="232">
        <f>ROUND(I186*H186,2)</f>
        <v>0</v>
      </c>
      <c r="K186" s="228" t="s">
        <v>166</v>
      </c>
      <c r="L186" s="44"/>
      <c r="M186" s="233" t="s">
        <v>1</v>
      </c>
      <c r="N186" s="234" t="s">
        <v>44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230</v>
      </c>
      <c r="AT186" s="237" t="s">
        <v>162</v>
      </c>
      <c r="AU186" s="237" t="s">
        <v>88</v>
      </c>
      <c r="AY186" s="17" t="s">
        <v>160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86</v>
      </c>
      <c r="BK186" s="238">
        <f>ROUND(I186*H186,2)</f>
        <v>0</v>
      </c>
      <c r="BL186" s="17" t="s">
        <v>230</v>
      </c>
      <c r="BM186" s="237" t="s">
        <v>463</v>
      </c>
    </row>
    <row r="187" s="2" customFormat="1" ht="24.15" customHeight="1">
      <c r="A187" s="38"/>
      <c r="B187" s="39"/>
      <c r="C187" s="272" t="s">
        <v>465</v>
      </c>
      <c r="D187" s="272" t="s">
        <v>216</v>
      </c>
      <c r="E187" s="273" t="s">
        <v>1041</v>
      </c>
      <c r="F187" s="274" t="s">
        <v>1042</v>
      </c>
      <c r="G187" s="275" t="s">
        <v>319</v>
      </c>
      <c r="H187" s="276">
        <v>2</v>
      </c>
      <c r="I187" s="277"/>
      <c r="J187" s="278">
        <f>ROUND(I187*H187,2)</f>
        <v>0</v>
      </c>
      <c r="K187" s="274" t="s">
        <v>1</v>
      </c>
      <c r="L187" s="279"/>
      <c r="M187" s="280" t="s">
        <v>1</v>
      </c>
      <c r="N187" s="281" t="s">
        <v>44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278</v>
      </c>
      <c r="AT187" s="237" t="s">
        <v>216</v>
      </c>
      <c r="AU187" s="237" t="s">
        <v>88</v>
      </c>
      <c r="AY187" s="17" t="s">
        <v>160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86</v>
      </c>
      <c r="BK187" s="238">
        <f>ROUND(I187*H187,2)</f>
        <v>0</v>
      </c>
      <c r="BL187" s="17" t="s">
        <v>230</v>
      </c>
      <c r="BM187" s="237" t="s">
        <v>468</v>
      </c>
    </row>
    <row r="188" s="2" customFormat="1" ht="24.15" customHeight="1">
      <c r="A188" s="38"/>
      <c r="B188" s="39"/>
      <c r="C188" s="226" t="s">
        <v>330</v>
      </c>
      <c r="D188" s="226" t="s">
        <v>162</v>
      </c>
      <c r="E188" s="227" t="s">
        <v>1043</v>
      </c>
      <c r="F188" s="228" t="s">
        <v>1044</v>
      </c>
      <c r="G188" s="229" t="s">
        <v>319</v>
      </c>
      <c r="H188" s="230">
        <v>1</v>
      </c>
      <c r="I188" s="231"/>
      <c r="J188" s="232">
        <f>ROUND(I188*H188,2)</f>
        <v>0</v>
      </c>
      <c r="K188" s="228" t="s">
        <v>166</v>
      </c>
      <c r="L188" s="44"/>
      <c r="M188" s="233" t="s">
        <v>1</v>
      </c>
      <c r="N188" s="234" t="s">
        <v>44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230</v>
      </c>
      <c r="AT188" s="237" t="s">
        <v>162</v>
      </c>
      <c r="AU188" s="237" t="s">
        <v>88</v>
      </c>
      <c r="AY188" s="17" t="s">
        <v>160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86</v>
      </c>
      <c r="BK188" s="238">
        <f>ROUND(I188*H188,2)</f>
        <v>0</v>
      </c>
      <c r="BL188" s="17" t="s">
        <v>230</v>
      </c>
      <c r="BM188" s="237" t="s">
        <v>472</v>
      </c>
    </row>
    <row r="189" s="2" customFormat="1" ht="21.75" customHeight="1">
      <c r="A189" s="38"/>
      <c r="B189" s="39"/>
      <c r="C189" s="272" t="s">
        <v>473</v>
      </c>
      <c r="D189" s="272" t="s">
        <v>216</v>
      </c>
      <c r="E189" s="273" t="s">
        <v>1045</v>
      </c>
      <c r="F189" s="274" t="s">
        <v>1046</v>
      </c>
      <c r="G189" s="275" t="s">
        <v>319</v>
      </c>
      <c r="H189" s="276">
        <v>1</v>
      </c>
      <c r="I189" s="277"/>
      <c r="J189" s="278">
        <f>ROUND(I189*H189,2)</f>
        <v>0</v>
      </c>
      <c r="K189" s="274" t="s">
        <v>166</v>
      </c>
      <c r="L189" s="279"/>
      <c r="M189" s="280" t="s">
        <v>1</v>
      </c>
      <c r="N189" s="281" t="s">
        <v>44</v>
      </c>
      <c r="O189" s="91"/>
      <c r="P189" s="235">
        <f>O189*H189</f>
        <v>0</v>
      </c>
      <c r="Q189" s="235">
        <v>0.00029999999999999997</v>
      </c>
      <c r="R189" s="235">
        <f>Q189*H189</f>
        <v>0.00029999999999999997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278</v>
      </c>
      <c r="AT189" s="237" t="s">
        <v>216</v>
      </c>
      <c r="AU189" s="237" t="s">
        <v>88</v>
      </c>
      <c r="AY189" s="17" t="s">
        <v>160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86</v>
      </c>
      <c r="BK189" s="238">
        <f>ROUND(I189*H189,2)</f>
        <v>0</v>
      </c>
      <c r="BL189" s="17" t="s">
        <v>230</v>
      </c>
      <c r="BM189" s="237" t="s">
        <v>476</v>
      </c>
    </row>
    <row r="190" s="2" customFormat="1" ht="21.75" customHeight="1">
      <c r="A190" s="38"/>
      <c r="B190" s="39"/>
      <c r="C190" s="226" t="s">
        <v>339</v>
      </c>
      <c r="D190" s="226" t="s">
        <v>162</v>
      </c>
      <c r="E190" s="227" t="s">
        <v>1047</v>
      </c>
      <c r="F190" s="228" t="s">
        <v>1048</v>
      </c>
      <c r="G190" s="229" t="s">
        <v>319</v>
      </c>
      <c r="H190" s="230">
        <v>1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44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230</v>
      </c>
      <c r="AT190" s="237" t="s">
        <v>162</v>
      </c>
      <c r="AU190" s="237" t="s">
        <v>88</v>
      </c>
      <c r="AY190" s="17" t="s">
        <v>160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86</v>
      </c>
      <c r="BK190" s="238">
        <f>ROUND(I190*H190,2)</f>
        <v>0</v>
      </c>
      <c r="BL190" s="17" t="s">
        <v>230</v>
      </c>
      <c r="BM190" s="237" t="s">
        <v>479</v>
      </c>
    </row>
    <row r="191" s="2" customFormat="1" ht="24.15" customHeight="1">
      <c r="A191" s="38"/>
      <c r="B191" s="39"/>
      <c r="C191" s="272" t="s">
        <v>480</v>
      </c>
      <c r="D191" s="272" t="s">
        <v>216</v>
      </c>
      <c r="E191" s="273" t="s">
        <v>1049</v>
      </c>
      <c r="F191" s="274" t="s">
        <v>1050</v>
      </c>
      <c r="G191" s="275" t="s">
        <v>319</v>
      </c>
      <c r="H191" s="276">
        <v>1</v>
      </c>
      <c r="I191" s="277"/>
      <c r="J191" s="278">
        <f>ROUND(I191*H191,2)</f>
        <v>0</v>
      </c>
      <c r="K191" s="274" t="s">
        <v>1</v>
      </c>
      <c r="L191" s="279"/>
      <c r="M191" s="280" t="s">
        <v>1</v>
      </c>
      <c r="N191" s="281" t="s">
        <v>44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278</v>
      </c>
      <c r="AT191" s="237" t="s">
        <v>216</v>
      </c>
      <c r="AU191" s="237" t="s">
        <v>88</v>
      </c>
      <c r="AY191" s="17" t="s">
        <v>160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86</v>
      </c>
      <c r="BK191" s="238">
        <f>ROUND(I191*H191,2)</f>
        <v>0</v>
      </c>
      <c r="BL191" s="17" t="s">
        <v>230</v>
      </c>
      <c r="BM191" s="237" t="s">
        <v>483</v>
      </c>
    </row>
    <row r="192" s="2" customFormat="1" ht="44.25" customHeight="1">
      <c r="A192" s="38"/>
      <c r="B192" s="39"/>
      <c r="C192" s="226" t="s">
        <v>343</v>
      </c>
      <c r="D192" s="226" t="s">
        <v>162</v>
      </c>
      <c r="E192" s="227" t="s">
        <v>1051</v>
      </c>
      <c r="F192" s="228" t="s">
        <v>1052</v>
      </c>
      <c r="G192" s="229" t="s">
        <v>319</v>
      </c>
      <c r="H192" s="230">
        <v>8</v>
      </c>
      <c r="I192" s="231"/>
      <c r="J192" s="232">
        <f>ROUND(I192*H192,2)</f>
        <v>0</v>
      </c>
      <c r="K192" s="228" t="s">
        <v>166</v>
      </c>
      <c r="L192" s="44"/>
      <c r="M192" s="233" t="s">
        <v>1</v>
      </c>
      <c r="N192" s="234" t="s">
        <v>44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230</v>
      </c>
      <c r="AT192" s="237" t="s">
        <v>162</v>
      </c>
      <c r="AU192" s="237" t="s">
        <v>88</v>
      </c>
      <c r="AY192" s="17" t="s">
        <v>160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86</v>
      </c>
      <c r="BK192" s="238">
        <f>ROUND(I192*H192,2)</f>
        <v>0</v>
      </c>
      <c r="BL192" s="17" t="s">
        <v>230</v>
      </c>
      <c r="BM192" s="237" t="s">
        <v>486</v>
      </c>
    </row>
    <row r="193" s="2" customFormat="1" ht="44.25" customHeight="1">
      <c r="A193" s="38"/>
      <c r="B193" s="39"/>
      <c r="C193" s="272" t="s">
        <v>489</v>
      </c>
      <c r="D193" s="272" t="s">
        <v>216</v>
      </c>
      <c r="E193" s="273" t="s">
        <v>1053</v>
      </c>
      <c r="F193" s="274" t="s">
        <v>1054</v>
      </c>
      <c r="G193" s="275" t="s">
        <v>319</v>
      </c>
      <c r="H193" s="276">
        <v>8</v>
      </c>
      <c r="I193" s="277"/>
      <c r="J193" s="278">
        <f>ROUND(I193*H193,2)</f>
        <v>0</v>
      </c>
      <c r="K193" s="274" t="s">
        <v>1</v>
      </c>
      <c r="L193" s="279"/>
      <c r="M193" s="280" t="s">
        <v>1</v>
      </c>
      <c r="N193" s="281" t="s">
        <v>44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278</v>
      </c>
      <c r="AT193" s="237" t="s">
        <v>216</v>
      </c>
      <c r="AU193" s="237" t="s">
        <v>88</v>
      </c>
      <c r="AY193" s="17" t="s">
        <v>160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86</v>
      </c>
      <c r="BK193" s="238">
        <f>ROUND(I193*H193,2)</f>
        <v>0</v>
      </c>
      <c r="BL193" s="17" t="s">
        <v>230</v>
      </c>
      <c r="BM193" s="237" t="s">
        <v>492</v>
      </c>
    </row>
    <row r="194" s="2" customFormat="1" ht="49.05" customHeight="1">
      <c r="A194" s="38"/>
      <c r="B194" s="39"/>
      <c r="C194" s="272" t="s">
        <v>350</v>
      </c>
      <c r="D194" s="272" t="s">
        <v>216</v>
      </c>
      <c r="E194" s="273" t="s">
        <v>1055</v>
      </c>
      <c r="F194" s="274" t="s">
        <v>1056</v>
      </c>
      <c r="G194" s="275" t="s">
        <v>319</v>
      </c>
      <c r="H194" s="276">
        <v>6</v>
      </c>
      <c r="I194" s="277"/>
      <c r="J194" s="278">
        <f>ROUND(I194*H194,2)</f>
        <v>0</v>
      </c>
      <c r="K194" s="274" t="s">
        <v>1</v>
      </c>
      <c r="L194" s="279"/>
      <c r="M194" s="280" t="s">
        <v>1</v>
      </c>
      <c r="N194" s="281" t="s">
        <v>44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278</v>
      </c>
      <c r="AT194" s="237" t="s">
        <v>216</v>
      </c>
      <c r="AU194" s="237" t="s">
        <v>88</v>
      </c>
      <c r="AY194" s="17" t="s">
        <v>160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86</v>
      </c>
      <c r="BK194" s="238">
        <f>ROUND(I194*H194,2)</f>
        <v>0</v>
      </c>
      <c r="BL194" s="17" t="s">
        <v>230</v>
      </c>
      <c r="BM194" s="237" t="s">
        <v>496</v>
      </c>
    </row>
    <row r="195" s="2" customFormat="1" ht="49.05" customHeight="1">
      <c r="A195" s="38"/>
      <c r="B195" s="39"/>
      <c r="C195" s="226" t="s">
        <v>497</v>
      </c>
      <c r="D195" s="226" t="s">
        <v>162</v>
      </c>
      <c r="E195" s="227" t="s">
        <v>1057</v>
      </c>
      <c r="F195" s="228" t="s">
        <v>1058</v>
      </c>
      <c r="G195" s="229" t="s">
        <v>319</v>
      </c>
      <c r="H195" s="230">
        <v>4</v>
      </c>
      <c r="I195" s="231"/>
      <c r="J195" s="232">
        <f>ROUND(I195*H195,2)</f>
        <v>0</v>
      </c>
      <c r="K195" s="228" t="s">
        <v>166</v>
      </c>
      <c r="L195" s="44"/>
      <c r="M195" s="233" t="s">
        <v>1</v>
      </c>
      <c r="N195" s="234" t="s">
        <v>44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230</v>
      </c>
      <c r="AT195" s="237" t="s">
        <v>162</v>
      </c>
      <c r="AU195" s="237" t="s">
        <v>88</v>
      </c>
      <c r="AY195" s="17" t="s">
        <v>160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86</v>
      </c>
      <c r="BK195" s="238">
        <f>ROUND(I195*H195,2)</f>
        <v>0</v>
      </c>
      <c r="BL195" s="17" t="s">
        <v>230</v>
      </c>
      <c r="BM195" s="237" t="s">
        <v>500</v>
      </c>
    </row>
    <row r="196" s="2" customFormat="1" ht="37.8" customHeight="1">
      <c r="A196" s="38"/>
      <c r="B196" s="39"/>
      <c r="C196" s="272" t="s">
        <v>357</v>
      </c>
      <c r="D196" s="272" t="s">
        <v>216</v>
      </c>
      <c r="E196" s="273" t="s">
        <v>1059</v>
      </c>
      <c r="F196" s="274" t="s">
        <v>1060</v>
      </c>
      <c r="G196" s="275" t="s">
        <v>319</v>
      </c>
      <c r="H196" s="276">
        <v>4</v>
      </c>
      <c r="I196" s="277"/>
      <c r="J196" s="278">
        <f>ROUND(I196*H196,2)</f>
        <v>0</v>
      </c>
      <c r="K196" s="274" t="s">
        <v>1</v>
      </c>
      <c r="L196" s="279"/>
      <c r="M196" s="280" t="s">
        <v>1</v>
      </c>
      <c r="N196" s="281" t="s">
        <v>44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278</v>
      </c>
      <c r="AT196" s="237" t="s">
        <v>216</v>
      </c>
      <c r="AU196" s="237" t="s">
        <v>88</v>
      </c>
      <c r="AY196" s="17" t="s">
        <v>160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86</v>
      </c>
      <c r="BK196" s="238">
        <f>ROUND(I196*H196,2)</f>
        <v>0</v>
      </c>
      <c r="BL196" s="17" t="s">
        <v>230</v>
      </c>
      <c r="BM196" s="237" t="s">
        <v>504</v>
      </c>
    </row>
    <row r="197" s="2" customFormat="1" ht="16.5" customHeight="1">
      <c r="A197" s="38"/>
      <c r="B197" s="39"/>
      <c r="C197" s="226" t="s">
        <v>505</v>
      </c>
      <c r="D197" s="226" t="s">
        <v>162</v>
      </c>
      <c r="E197" s="227" t="s">
        <v>1061</v>
      </c>
      <c r="F197" s="228" t="s">
        <v>1062</v>
      </c>
      <c r="G197" s="229" t="s">
        <v>319</v>
      </c>
      <c r="H197" s="230">
        <v>3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44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230</v>
      </c>
      <c r="AT197" s="237" t="s">
        <v>162</v>
      </c>
      <c r="AU197" s="237" t="s">
        <v>88</v>
      </c>
      <c r="AY197" s="17" t="s">
        <v>160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86</v>
      </c>
      <c r="BK197" s="238">
        <f>ROUND(I197*H197,2)</f>
        <v>0</v>
      </c>
      <c r="BL197" s="17" t="s">
        <v>230</v>
      </c>
      <c r="BM197" s="237" t="s">
        <v>508</v>
      </c>
    </row>
    <row r="198" s="2" customFormat="1" ht="21.75" customHeight="1">
      <c r="A198" s="38"/>
      <c r="B198" s="39"/>
      <c r="C198" s="272" t="s">
        <v>363</v>
      </c>
      <c r="D198" s="272" t="s">
        <v>216</v>
      </c>
      <c r="E198" s="273" t="s">
        <v>1063</v>
      </c>
      <c r="F198" s="274" t="s">
        <v>1064</v>
      </c>
      <c r="G198" s="275" t="s">
        <v>319</v>
      </c>
      <c r="H198" s="276">
        <v>3</v>
      </c>
      <c r="I198" s="277"/>
      <c r="J198" s="278">
        <f>ROUND(I198*H198,2)</f>
        <v>0</v>
      </c>
      <c r="K198" s="274" t="s">
        <v>1</v>
      </c>
      <c r="L198" s="279"/>
      <c r="M198" s="280" t="s">
        <v>1</v>
      </c>
      <c r="N198" s="281" t="s">
        <v>44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278</v>
      </c>
      <c r="AT198" s="237" t="s">
        <v>216</v>
      </c>
      <c r="AU198" s="237" t="s">
        <v>88</v>
      </c>
      <c r="AY198" s="17" t="s">
        <v>160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86</v>
      </c>
      <c r="BK198" s="238">
        <f>ROUND(I198*H198,2)</f>
        <v>0</v>
      </c>
      <c r="BL198" s="17" t="s">
        <v>230</v>
      </c>
      <c r="BM198" s="237" t="s">
        <v>513</v>
      </c>
    </row>
    <row r="199" s="2" customFormat="1" ht="49.05" customHeight="1">
      <c r="A199" s="38"/>
      <c r="B199" s="39"/>
      <c r="C199" s="226" t="s">
        <v>520</v>
      </c>
      <c r="D199" s="226" t="s">
        <v>162</v>
      </c>
      <c r="E199" s="227" t="s">
        <v>1065</v>
      </c>
      <c r="F199" s="228" t="s">
        <v>1066</v>
      </c>
      <c r="G199" s="229" t="s">
        <v>256</v>
      </c>
      <c r="H199" s="230">
        <v>38</v>
      </c>
      <c r="I199" s="231"/>
      <c r="J199" s="232">
        <f>ROUND(I199*H199,2)</f>
        <v>0</v>
      </c>
      <c r="K199" s="228" t="s">
        <v>166</v>
      </c>
      <c r="L199" s="44"/>
      <c r="M199" s="233" t="s">
        <v>1</v>
      </c>
      <c r="N199" s="234" t="s">
        <v>44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230</v>
      </c>
      <c r="AT199" s="237" t="s">
        <v>162</v>
      </c>
      <c r="AU199" s="237" t="s">
        <v>88</v>
      </c>
      <c r="AY199" s="17" t="s">
        <v>160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86</v>
      </c>
      <c r="BK199" s="238">
        <f>ROUND(I199*H199,2)</f>
        <v>0</v>
      </c>
      <c r="BL199" s="17" t="s">
        <v>230</v>
      </c>
      <c r="BM199" s="237" t="s">
        <v>523</v>
      </c>
    </row>
    <row r="200" s="2" customFormat="1" ht="16.5" customHeight="1">
      <c r="A200" s="38"/>
      <c r="B200" s="39"/>
      <c r="C200" s="272" t="s">
        <v>366</v>
      </c>
      <c r="D200" s="272" t="s">
        <v>216</v>
      </c>
      <c r="E200" s="273" t="s">
        <v>1067</v>
      </c>
      <c r="F200" s="274" t="s">
        <v>1068</v>
      </c>
      <c r="G200" s="275" t="s">
        <v>1069</v>
      </c>
      <c r="H200" s="276">
        <v>36.100000000000001</v>
      </c>
      <c r="I200" s="277"/>
      <c r="J200" s="278">
        <f>ROUND(I200*H200,2)</f>
        <v>0</v>
      </c>
      <c r="K200" s="274" t="s">
        <v>166</v>
      </c>
      <c r="L200" s="279"/>
      <c r="M200" s="280" t="s">
        <v>1</v>
      </c>
      <c r="N200" s="281" t="s">
        <v>44</v>
      </c>
      <c r="O200" s="91"/>
      <c r="P200" s="235">
        <f>O200*H200</f>
        <v>0</v>
      </c>
      <c r="Q200" s="235">
        <v>0.001</v>
      </c>
      <c r="R200" s="235">
        <f>Q200*H200</f>
        <v>0.0361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278</v>
      </c>
      <c r="AT200" s="237" t="s">
        <v>216</v>
      </c>
      <c r="AU200" s="237" t="s">
        <v>88</v>
      </c>
      <c r="AY200" s="17" t="s">
        <v>160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86</v>
      </c>
      <c r="BK200" s="238">
        <f>ROUND(I200*H200,2)</f>
        <v>0</v>
      </c>
      <c r="BL200" s="17" t="s">
        <v>230</v>
      </c>
      <c r="BM200" s="237" t="s">
        <v>528</v>
      </c>
    </row>
    <row r="201" s="2" customFormat="1" ht="49.05" customHeight="1">
      <c r="A201" s="38"/>
      <c r="B201" s="39"/>
      <c r="C201" s="226" t="s">
        <v>531</v>
      </c>
      <c r="D201" s="226" t="s">
        <v>162</v>
      </c>
      <c r="E201" s="227" t="s">
        <v>1070</v>
      </c>
      <c r="F201" s="228" t="s">
        <v>1071</v>
      </c>
      <c r="G201" s="229" t="s">
        <v>256</v>
      </c>
      <c r="H201" s="230">
        <v>12</v>
      </c>
      <c r="I201" s="231"/>
      <c r="J201" s="232">
        <f>ROUND(I201*H201,2)</f>
        <v>0</v>
      </c>
      <c r="K201" s="228" t="s">
        <v>166</v>
      </c>
      <c r="L201" s="44"/>
      <c r="M201" s="233" t="s">
        <v>1</v>
      </c>
      <c r="N201" s="234" t="s">
        <v>44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230</v>
      </c>
      <c r="AT201" s="237" t="s">
        <v>162</v>
      </c>
      <c r="AU201" s="237" t="s">
        <v>88</v>
      </c>
      <c r="AY201" s="17" t="s">
        <v>160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86</v>
      </c>
      <c r="BK201" s="238">
        <f>ROUND(I201*H201,2)</f>
        <v>0</v>
      </c>
      <c r="BL201" s="17" t="s">
        <v>230</v>
      </c>
      <c r="BM201" s="237" t="s">
        <v>534</v>
      </c>
    </row>
    <row r="202" s="2" customFormat="1" ht="16.5" customHeight="1">
      <c r="A202" s="38"/>
      <c r="B202" s="39"/>
      <c r="C202" s="272" t="s">
        <v>374</v>
      </c>
      <c r="D202" s="272" t="s">
        <v>216</v>
      </c>
      <c r="E202" s="273" t="s">
        <v>1072</v>
      </c>
      <c r="F202" s="274" t="s">
        <v>1073</v>
      </c>
      <c r="G202" s="275" t="s">
        <v>1069</v>
      </c>
      <c r="H202" s="276">
        <v>7.4400000000000004</v>
      </c>
      <c r="I202" s="277"/>
      <c r="J202" s="278">
        <f>ROUND(I202*H202,2)</f>
        <v>0</v>
      </c>
      <c r="K202" s="274" t="s">
        <v>166</v>
      </c>
      <c r="L202" s="279"/>
      <c r="M202" s="280" t="s">
        <v>1</v>
      </c>
      <c r="N202" s="281" t="s">
        <v>44</v>
      </c>
      <c r="O202" s="91"/>
      <c r="P202" s="235">
        <f>O202*H202</f>
        <v>0</v>
      </c>
      <c r="Q202" s="235">
        <v>0.001</v>
      </c>
      <c r="R202" s="235">
        <f>Q202*H202</f>
        <v>0.0074400000000000004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278</v>
      </c>
      <c r="AT202" s="237" t="s">
        <v>216</v>
      </c>
      <c r="AU202" s="237" t="s">
        <v>88</v>
      </c>
      <c r="AY202" s="17" t="s">
        <v>160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86</v>
      </c>
      <c r="BK202" s="238">
        <f>ROUND(I202*H202,2)</f>
        <v>0</v>
      </c>
      <c r="BL202" s="17" t="s">
        <v>230</v>
      </c>
      <c r="BM202" s="237" t="s">
        <v>543</v>
      </c>
    </row>
    <row r="203" s="2" customFormat="1" ht="24.15" customHeight="1">
      <c r="A203" s="38"/>
      <c r="B203" s="39"/>
      <c r="C203" s="226" t="s">
        <v>548</v>
      </c>
      <c r="D203" s="226" t="s">
        <v>162</v>
      </c>
      <c r="E203" s="227" t="s">
        <v>1074</v>
      </c>
      <c r="F203" s="228" t="s">
        <v>1075</v>
      </c>
      <c r="G203" s="229" t="s">
        <v>256</v>
      </c>
      <c r="H203" s="230">
        <v>45</v>
      </c>
      <c r="I203" s="231"/>
      <c r="J203" s="232">
        <f>ROUND(I203*H203,2)</f>
        <v>0</v>
      </c>
      <c r="K203" s="228" t="s">
        <v>166</v>
      </c>
      <c r="L203" s="44"/>
      <c r="M203" s="233" t="s">
        <v>1</v>
      </c>
      <c r="N203" s="234" t="s">
        <v>44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230</v>
      </c>
      <c r="AT203" s="237" t="s">
        <v>162</v>
      </c>
      <c r="AU203" s="237" t="s">
        <v>88</v>
      </c>
      <c r="AY203" s="17" t="s">
        <v>160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86</v>
      </c>
      <c r="BK203" s="238">
        <f>ROUND(I203*H203,2)</f>
        <v>0</v>
      </c>
      <c r="BL203" s="17" t="s">
        <v>230</v>
      </c>
      <c r="BM203" s="237" t="s">
        <v>551</v>
      </c>
    </row>
    <row r="204" s="2" customFormat="1" ht="16.5" customHeight="1">
      <c r="A204" s="38"/>
      <c r="B204" s="39"/>
      <c r="C204" s="272" t="s">
        <v>379</v>
      </c>
      <c r="D204" s="272" t="s">
        <v>216</v>
      </c>
      <c r="E204" s="273" t="s">
        <v>1076</v>
      </c>
      <c r="F204" s="274" t="s">
        <v>1077</v>
      </c>
      <c r="G204" s="275" t="s">
        <v>1069</v>
      </c>
      <c r="H204" s="276">
        <v>6.0750000000000002</v>
      </c>
      <c r="I204" s="277"/>
      <c r="J204" s="278">
        <f>ROUND(I204*H204,2)</f>
        <v>0</v>
      </c>
      <c r="K204" s="274" t="s">
        <v>166</v>
      </c>
      <c r="L204" s="279"/>
      <c r="M204" s="280" t="s">
        <v>1</v>
      </c>
      <c r="N204" s="281" t="s">
        <v>44</v>
      </c>
      <c r="O204" s="91"/>
      <c r="P204" s="235">
        <f>O204*H204</f>
        <v>0</v>
      </c>
      <c r="Q204" s="235">
        <v>0.001</v>
      </c>
      <c r="R204" s="235">
        <f>Q204*H204</f>
        <v>0.0060750000000000005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278</v>
      </c>
      <c r="AT204" s="237" t="s">
        <v>216</v>
      </c>
      <c r="AU204" s="237" t="s">
        <v>88</v>
      </c>
      <c r="AY204" s="17" t="s">
        <v>160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86</v>
      </c>
      <c r="BK204" s="238">
        <f>ROUND(I204*H204,2)</f>
        <v>0</v>
      </c>
      <c r="BL204" s="17" t="s">
        <v>230</v>
      </c>
      <c r="BM204" s="237" t="s">
        <v>556</v>
      </c>
    </row>
    <row r="205" s="2" customFormat="1" ht="24.15" customHeight="1">
      <c r="A205" s="38"/>
      <c r="B205" s="39"/>
      <c r="C205" s="272" t="s">
        <v>559</v>
      </c>
      <c r="D205" s="272" t="s">
        <v>216</v>
      </c>
      <c r="E205" s="273" t="s">
        <v>1078</v>
      </c>
      <c r="F205" s="274" t="s">
        <v>1079</v>
      </c>
      <c r="G205" s="275" t="s">
        <v>319</v>
      </c>
      <c r="H205" s="276">
        <v>10</v>
      </c>
      <c r="I205" s="277"/>
      <c r="J205" s="278">
        <f>ROUND(I205*H205,2)</f>
        <v>0</v>
      </c>
      <c r="K205" s="274" t="s">
        <v>166</v>
      </c>
      <c r="L205" s="279"/>
      <c r="M205" s="280" t="s">
        <v>1</v>
      </c>
      <c r="N205" s="281" t="s">
        <v>44</v>
      </c>
      <c r="O205" s="91"/>
      <c r="P205" s="235">
        <f>O205*H205</f>
        <v>0</v>
      </c>
      <c r="Q205" s="235">
        <v>0.00025000000000000001</v>
      </c>
      <c r="R205" s="235">
        <f>Q205*H205</f>
        <v>0.0025000000000000001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278</v>
      </c>
      <c r="AT205" s="237" t="s">
        <v>216</v>
      </c>
      <c r="AU205" s="237" t="s">
        <v>88</v>
      </c>
      <c r="AY205" s="17" t="s">
        <v>160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86</v>
      </c>
      <c r="BK205" s="238">
        <f>ROUND(I205*H205,2)</f>
        <v>0</v>
      </c>
      <c r="BL205" s="17" t="s">
        <v>230</v>
      </c>
      <c r="BM205" s="237" t="s">
        <v>562</v>
      </c>
    </row>
    <row r="206" s="2" customFormat="1" ht="21.75" customHeight="1">
      <c r="A206" s="38"/>
      <c r="B206" s="39"/>
      <c r="C206" s="272" t="s">
        <v>385</v>
      </c>
      <c r="D206" s="272" t="s">
        <v>216</v>
      </c>
      <c r="E206" s="273" t="s">
        <v>1080</v>
      </c>
      <c r="F206" s="274" t="s">
        <v>1081</v>
      </c>
      <c r="G206" s="275" t="s">
        <v>319</v>
      </c>
      <c r="H206" s="276">
        <v>16</v>
      </c>
      <c r="I206" s="277"/>
      <c r="J206" s="278">
        <f>ROUND(I206*H206,2)</f>
        <v>0</v>
      </c>
      <c r="K206" s="274" t="s">
        <v>166</v>
      </c>
      <c r="L206" s="279"/>
      <c r="M206" s="280" t="s">
        <v>1</v>
      </c>
      <c r="N206" s="281" t="s">
        <v>44</v>
      </c>
      <c r="O206" s="91"/>
      <c r="P206" s="235">
        <f>O206*H206</f>
        <v>0</v>
      </c>
      <c r="Q206" s="235">
        <v>0.00055000000000000003</v>
      </c>
      <c r="R206" s="235">
        <f>Q206*H206</f>
        <v>0.0088000000000000005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278</v>
      </c>
      <c r="AT206" s="237" t="s">
        <v>216</v>
      </c>
      <c r="AU206" s="237" t="s">
        <v>88</v>
      </c>
      <c r="AY206" s="17" t="s">
        <v>160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86</v>
      </c>
      <c r="BK206" s="238">
        <f>ROUND(I206*H206,2)</f>
        <v>0</v>
      </c>
      <c r="BL206" s="17" t="s">
        <v>230</v>
      </c>
      <c r="BM206" s="237" t="s">
        <v>567</v>
      </c>
    </row>
    <row r="207" s="2" customFormat="1" ht="16.5" customHeight="1">
      <c r="A207" s="38"/>
      <c r="B207" s="39"/>
      <c r="C207" s="272" t="s">
        <v>570</v>
      </c>
      <c r="D207" s="272" t="s">
        <v>216</v>
      </c>
      <c r="E207" s="273" t="s">
        <v>1082</v>
      </c>
      <c r="F207" s="274" t="s">
        <v>1083</v>
      </c>
      <c r="G207" s="275" t="s">
        <v>319</v>
      </c>
      <c r="H207" s="276">
        <v>6</v>
      </c>
      <c r="I207" s="277"/>
      <c r="J207" s="278">
        <f>ROUND(I207*H207,2)</f>
        <v>0</v>
      </c>
      <c r="K207" s="274" t="s">
        <v>166</v>
      </c>
      <c r="L207" s="279"/>
      <c r="M207" s="280" t="s">
        <v>1</v>
      </c>
      <c r="N207" s="281" t="s">
        <v>44</v>
      </c>
      <c r="O207" s="91"/>
      <c r="P207" s="235">
        <f>O207*H207</f>
        <v>0</v>
      </c>
      <c r="Q207" s="235">
        <v>0.00013999999999999999</v>
      </c>
      <c r="R207" s="235">
        <f>Q207*H207</f>
        <v>0.00083999999999999993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278</v>
      </c>
      <c r="AT207" s="237" t="s">
        <v>216</v>
      </c>
      <c r="AU207" s="237" t="s">
        <v>88</v>
      </c>
      <c r="AY207" s="17" t="s">
        <v>160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86</v>
      </c>
      <c r="BK207" s="238">
        <f>ROUND(I207*H207,2)</f>
        <v>0</v>
      </c>
      <c r="BL207" s="17" t="s">
        <v>230</v>
      </c>
      <c r="BM207" s="237" t="s">
        <v>574</v>
      </c>
    </row>
    <row r="208" s="2" customFormat="1" ht="16.5" customHeight="1">
      <c r="A208" s="38"/>
      <c r="B208" s="39"/>
      <c r="C208" s="272" t="s">
        <v>390</v>
      </c>
      <c r="D208" s="272" t="s">
        <v>216</v>
      </c>
      <c r="E208" s="273" t="s">
        <v>1084</v>
      </c>
      <c r="F208" s="274" t="s">
        <v>1085</v>
      </c>
      <c r="G208" s="275" t="s">
        <v>319</v>
      </c>
      <c r="H208" s="276">
        <v>6</v>
      </c>
      <c r="I208" s="277"/>
      <c r="J208" s="278">
        <f>ROUND(I208*H208,2)</f>
        <v>0</v>
      </c>
      <c r="K208" s="274" t="s">
        <v>166</v>
      </c>
      <c r="L208" s="279"/>
      <c r="M208" s="280" t="s">
        <v>1</v>
      </c>
      <c r="N208" s="281" t="s">
        <v>44</v>
      </c>
      <c r="O208" s="91"/>
      <c r="P208" s="235">
        <f>O208*H208</f>
        <v>0</v>
      </c>
      <c r="Q208" s="235">
        <v>0.00014999999999999999</v>
      </c>
      <c r="R208" s="235">
        <f>Q208*H208</f>
        <v>0.00089999999999999998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278</v>
      </c>
      <c r="AT208" s="237" t="s">
        <v>216</v>
      </c>
      <c r="AU208" s="237" t="s">
        <v>88</v>
      </c>
      <c r="AY208" s="17" t="s">
        <v>160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86</v>
      </c>
      <c r="BK208" s="238">
        <f>ROUND(I208*H208,2)</f>
        <v>0</v>
      </c>
      <c r="BL208" s="17" t="s">
        <v>230</v>
      </c>
      <c r="BM208" s="237" t="s">
        <v>577</v>
      </c>
    </row>
    <row r="209" s="2" customFormat="1" ht="21.75" customHeight="1">
      <c r="A209" s="38"/>
      <c r="B209" s="39"/>
      <c r="C209" s="226" t="s">
        <v>578</v>
      </c>
      <c r="D209" s="226" t="s">
        <v>162</v>
      </c>
      <c r="E209" s="227" t="s">
        <v>1086</v>
      </c>
      <c r="F209" s="228" t="s">
        <v>1087</v>
      </c>
      <c r="G209" s="229" t="s">
        <v>319</v>
      </c>
      <c r="H209" s="230">
        <v>28</v>
      </c>
      <c r="I209" s="231"/>
      <c r="J209" s="232">
        <f>ROUND(I209*H209,2)</f>
        <v>0</v>
      </c>
      <c r="K209" s="228" t="s">
        <v>166</v>
      </c>
      <c r="L209" s="44"/>
      <c r="M209" s="233" t="s">
        <v>1</v>
      </c>
      <c r="N209" s="234" t="s">
        <v>44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230</v>
      </c>
      <c r="AT209" s="237" t="s">
        <v>162</v>
      </c>
      <c r="AU209" s="237" t="s">
        <v>88</v>
      </c>
      <c r="AY209" s="17" t="s">
        <v>160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86</v>
      </c>
      <c r="BK209" s="238">
        <f>ROUND(I209*H209,2)</f>
        <v>0</v>
      </c>
      <c r="BL209" s="17" t="s">
        <v>230</v>
      </c>
      <c r="BM209" s="237" t="s">
        <v>582</v>
      </c>
    </row>
    <row r="210" s="2" customFormat="1" ht="16.5" customHeight="1">
      <c r="A210" s="38"/>
      <c r="B210" s="39"/>
      <c r="C210" s="272" t="s">
        <v>394</v>
      </c>
      <c r="D210" s="272" t="s">
        <v>216</v>
      </c>
      <c r="E210" s="273" t="s">
        <v>1088</v>
      </c>
      <c r="F210" s="274" t="s">
        <v>1089</v>
      </c>
      <c r="G210" s="275" t="s">
        <v>319</v>
      </c>
      <c r="H210" s="276">
        <v>4</v>
      </c>
      <c r="I210" s="277"/>
      <c r="J210" s="278">
        <f>ROUND(I210*H210,2)</f>
        <v>0</v>
      </c>
      <c r="K210" s="274" t="s">
        <v>166</v>
      </c>
      <c r="L210" s="279"/>
      <c r="M210" s="280" t="s">
        <v>1</v>
      </c>
      <c r="N210" s="281" t="s">
        <v>44</v>
      </c>
      <c r="O210" s="91"/>
      <c r="P210" s="235">
        <f>O210*H210</f>
        <v>0</v>
      </c>
      <c r="Q210" s="235">
        <v>0.00012999999999999999</v>
      </c>
      <c r="R210" s="235">
        <f>Q210*H210</f>
        <v>0.00051999999999999995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278</v>
      </c>
      <c r="AT210" s="237" t="s">
        <v>216</v>
      </c>
      <c r="AU210" s="237" t="s">
        <v>88</v>
      </c>
      <c r="AY210" s="17" t="s">
        <v>160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86</v>
      </c>
      <c r="BK210" s="238">
        <f>ROUND(I210*H210,2)</f>
        <v>0</v>
      </c>
      <c r="BL210" s="17" t="s">
        <v>230</v>
      </c>
      <c r="BM210" s="237" t="s">
        <v>585</v>
      </c>
    </row>
    <row r="211" s="2" customFormat="1" ht="16.5" customHeight="1">
      <c r="A211" s="38"/>
      <c r="B211" s="39"/>
      <c r="C211" s="272" t="s">
        <v>586</v>
      </c>
      <c r="D211" s="272" t="s">
        <v>216</v>
      </c>
      <c r="E211" s="273" t="s">
        <v>1090</v>
      </c>
      <c r="F211" s="274" t="s">
        <v>1091</v>
      </c>
      <c r="G211" s="275" t="s">
        <v>319</v>
      </c>
      <c r="H211" s="276">
        <v>12</v>
      </c>
      <c r="I211" s="277"/>
      <c r="J211" s="278">
        <f>ROUND(I211*H211,2)</f>
        <v>0</v>
      </c>
      <c r="K211" s="274" t="s">
        <v>166</v>
      </c>
      <c r="L211" s="279"/>
      <c r="M211" s="280" t="s">
        <v>1</v>
      </c>
      <c r="N211" s="281" t="s">
        <v>44</v>
      </c>
      <c r="O211" s="91"/>
      <c r="P211" s="235">
        <f>O211*H211</f>
        <v>0</v>
      </c>
      <c r="Q211" s="235">
        <v>0.00023000000000000001</v>
      </c>
      <c r="R211" s="235">
        <f>Q211*H211</f>
        <v>0.0027600000000000003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278</v>
      </c>
      <c r="AT211" s="237" t="s">
        <v>216</v>
      </c>
      <c r="AU211" s="237" t="s">
        <v>88</v>
      </c>
      <c r="AY211" s="17" t="s">
        <v>160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86</v>
      </c>
      <c r="BK211" s="238">
        <f>ROUND(I211*H211,2)</f>
        <v>0</v>
      </c>
      <c r="BL211" s="17" t="s">
        <v>230</v>
      </c>
      <c r="BM211" s="237" t="s">
        <v>589</v>
      </c>
    </row>
    <row r="212" s="2" customFormat="1" ht="16.5" customHeight="1">
      <c r="A212" s="38"/>
      <c r="B212" s="39"/>
      <c r="C212" s="272" t="s">
        <v>397</v>
      </c>
      <c r="D212" s="272" t="s">
        <v>216</v>
      </c>
      <c r="E212" s="273" t="s">
        <v>1092</v>
      </c>
      <c r="F212" s="274" t="s">
        <v>1093</v>
      </c>
      <c r="G212" s="275" t="s">
        <v>319</v>
      </c>
      <c r="H212" s="276">
        <v>4</v>
      </c>
      <c r="I212" s="277"/>
      <c r="J212" s="278">
        <f>ROUND(I212*H212,2)</f>
        <v>0</v>
      </c>
      <c r="K212" s="274" t="s">
        <v>166</v>
      </c>
      <c r="L212" s="279"/>
      <c r="M212" s="280" t="s">
        <v>1</v>
      </c>
      <c r="N212" s="281" t="s">
        <v>44</v>
      </c>
      <c r="O212" s="91"/>
      <c r="P212" s="235">
        <f>O212*H212</f>
        <v>0</v>
      </c>
      <c r="Q212" s="235">
        <v>0.00020000000000000001</v>
      </c>
      <c r="R212" s="235">
        <f>Q212*H212</f>
        <v>0.00080000000000000004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278</v>
      </c>
      <c r="AT212" s="237" t="s">
        <v>216</v>
      </c>
      <c r="AU212" s="237" t="s">
        <v>88</v>
      </c>
      <c r="AY212" s="17" t="s">
        <v>160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86</v>
      </c>
      <c r="BK212" s="238">
        <f>ROUND(I212*H212,2)</f>
        <v>0</v>
      </c>
      <c r="BL212" s="17" t="s">
        <v>230</v>
      </c>
      <c r="BM212" s="237" t="s">
        <v>594</v>
      </c>
    </row>
    <row r="213" s="2" customFormat="1" ht="24.15" customHeight="1">
      <c r="A213" s="38"/>
      <c r="B213" s="39"/>
      <c r="C213" s="272" t="s">
        <v>597</v>
      </c>
      <c r="D213" s="272" t="s">
        <v>216</v>
      </c>
      <c r="E213" s="273" t="s">
        <v>1094</v>
      </c>
      <c r="F213" s="274" t="s">
        <v>1095</v>
      </c>
      <c r="G213" s="275" t="s">
        <v>319</v>
      </c>
      <c r="H213" s="276">
        <v>8</v>
      </c>
      <c r="I213" s="277"/>
      <c r="J213" s="278">
        <f>ROUND(I213*H213,2)</f>
        <v>0</v>
      </c>
      <c r="K213" s="274" t="s">
        <v>166</v>
      </c>
      <c r="L213" s="279"/>
      <c r="M213" s="280" t="s">
        <v>1</v>
      </c>
      <c r="N213" s="281" t="s">
        <v>44</v>
      </c>
      <c r="O213" s="91"/>
      <c r="P213" s="235">
        <f>O213*H213</f>
        <v>0</v>
      </c>
      <c r="Q213" s="235">
        <v>0.00069999999999999999</v>
      </c>
      <c r="R213" s="235">
        <f>Q213*H213</f>
        <v>0.0055999999999999999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278</v>
      </c>
      <c r="AT213" s="237" t="s">
        <v>216</v>
      </c>
      <c r="AU213" s="237" t="s">
        <v>88</v>
      </c>
      <c r="AY213" s="17" t="s">
        <v>160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86</v>
      </c>
      <c r="BK213" s="238">
        <f>ROUND(I213*H213,2)</f>
        <v>0</v>
      </c>
      <c r="BL213" s="17" t="s">
        <v>230</v>
      </c>
      <c r="BM213" s="237" t="s">
        <v>600</v>
      </c>
    </row>
    <row r="214" s="2" customFormat="1" ht="24.15" customHeight="1">
      <c r="A214" s="38"/>
      <c r="B214" s="39"/>
      <c r="C214" s="226" t="s">
        <v>403</v>
      </c>
      <c r="D214" s="226" t="s">
        <v>162</v>
      </c>
      <c r="E214" s="227" t="s">
        <v>1096</v>
      </c>
      <c r="F214" s="228" t="s">
        <v>1097</v>
      </c>
      <c r="G214" s="229" t="s">
        <v>319</v>
      </c>
      <c r="H214" s="230">
        <v>9</v>
      </c>
      <c r="I214" s="231"/>
      <c r="J214" s="232">
        <f>ROUND(I214*H214,2)</f>
        <v>0</v>
      </c>
      <c r="K214" s="228" t="s">
        <v>166</v>
      </c>
      <c r="L214" s="44"/>
      <c r="M214" s="233" t="s">
        <v>1</v>
      </c>
      <c r="N214" s="234" t="s">
        <v>44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230</v>
      </c>
      <c r="AT214" s="237" t="s">
        <v>162</v>
      </c>
      <c r="AU214" s="237" t="s">
        <v>88</v>
      </c>
      <c r="AY214" s="17" t="s">
        <v>160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86</v>
      </c>
      <c r="BK214" s="238">
        <f>ROUND(I214*H214,2)</f>
        <v>0</v>
      </c>
      <c r="BL214" s="17" t="s">
        <v>230</v>
      </c>
      <c r="BM214" s="237" t="s">
        <v>603</v>
      </c>
    </row>
    <row r="215" s="2" customFormat="1" ht="16.5" customHeight="1">
      <c r="A215" s="38"/>
      <c r="B215" s="39"/>
      <c r="C215" s="272" t="s">
        <v>608</v>
      </c>
      <c r="D215" s="272" t="s">
        <v>216</v>
      </c>
      <c r="E215" s="273" t="s">
        <v>1098</v>
      </c>
      <c r="F215" s="274" t="s">
        <v>1099</v>
      </c>
      <c r="G215" s="275" t="s">
        <v>319</v>
      </c>
      <c r="H215" s="276">
        <v>4</v>
      </c>
      <c r="I215" s="277"/>
      <c r="J215" s="278">
        <f>ROUND(I215*H215,2)</f>
        <v>0</v>
      </c>
      <c r="K215" s="274" t="s">
        <v>166</v>
      </c>
      <c r="L215" s="279"/>
      <c r="M215" s="280" t="s">
        <v>1</v>
      </c>
      <c r="N215" s="281" t="s">
        <v>44</v>
      </c>
      <c r="O215" s="91"/>
      <c r="P215" s="235">
        <f>O215*H215</f>
        <v>0</v>
      </c>
      <c r="Q215" s="235">
        <v>0.00044999999999999999</v>
      </c>
      <c r="R215" s="235">
        <f>Q215*H215</f>
        <v>0.0018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278</v>
      </c>
      <c r="AT215" s="237" t="s">
        <v>216</v>
      </c>
      <c r="AU215" s="237" t="s">
        <v>88</v>
      </c>
      <c r="AY215" s="17" t="s">
        <v>160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86</v>
      </c>
      <c r="BK215" s="238">
        <f>ROUND(I215*H215,2)</f>
        <v>0</v>
      </c>
      <c r="BL215" s="17" t="s">
        <v>230</v>
      </c>
      <c r="BM215" s="237" t="s">
        <v>611</v>
      </c>
    </row>
    <row r="216" s="2" customFormat="1" ht="24.15" customHeight="1">
      <c r="A216" s="38"/>
      <c r="B216" s="39"/>
      <c r="C216" s="272" t="s">
        <v>408</v>
      </c>
      <c r="D216" s="272" t="s">
        <v>216</v>
      </c>
      <c r="E216" s="273" t="s">
        <v>1100</v>
      </c>
      <c r="F216" s="274" t="s">
        <v>1101</v>
      </c>
      <c r="G216" s="275" t="s">
        <v>319</v>
      </c>
      <c r="H216" s="276">
        <v>5</v>
      </c>
      <c r="I216" s="277"/>
      <c r="J216" s="278">
        <f>ROUND(I216*H216,2)</f>
        <v>0</v>
      </c>
      <c r="K216" s="274" t="s">
        <v>166</v>
      </c>
      <c r="L216" s="279"/>
      <c r="M216" s="280" t="s">
        <v>1</v>
      </c>
      <c r="N216" s="281" t="s">
        <v>44</v>
      </c>
      <c r="O216" s="91"/>
      <c r="P216" s="235">
        <f>O216*H216</f>
        <v>0</v>
      </c>
      <c r="Q216" s="235">
        <v>0.00025999999999999998</v>
      </c>
      <c r="R216" s="235">
        <f>Q216*H216</f>
        <v>0.0012999999999999999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278</v>
      </c>
      <c r="AT216" s="237" t="s">
        <v>216</v>
      </c>
      <c r="AU216" s="237" t="s">
        <v>88</v>
      </c>
      <c r="AY216" s="17" t="s">
        <v>160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86</v>
      </c>
      <c r="BK216" s="238">
        <f>ROUND(I216*H216,2)</f>
        <v>0</v>
      </c>
      <c r="BL216" s="17" t="s">
        <v>230</v>
      </c>
      <c r="BM216" s="237" t="s">
        <v>245</v>
      </c>
    </row>
    <row r="217" s="2" customFormat="1" ht="24.15" customHeight="1">
      <c r="A217" s="38"/>
      <c r="B217" s="39"/>
      <c r="C217" s="226" t="s">
        <v>620</v>
      </c>
      <c r="D217" s="226" t="s">
        <v>162</v>
      </c>
      <c r="E217" s="227" t="s">
        <v>1102</v>
      </c>
      <c r="F217" s="228" t="s">
        <v>1103</v>
      </c>
      <c r="G217" s="229" t="s">
        <v>319</v>
      </c>
      <c r="H217" s="230">
        <v>4</v>
      </c>
      <c r="I217" s="231"/>
      <c r="J217" s="232">
        <f>ROUND(I217*H217,2)</f>
        <v>0</v>
      </c>
      <c r="K217" s="228" t="s">
        <v>166</v>
      </c>
      <c r="L217" s="44"/>
      <c r="M217" s="233" t="s">
        <v>1</v>
      </c>
      <c r="N217" s="234" t="s">
        <v>44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230</v>
      </c>
      <c r="AT217" s="237" t="s">
        <v>162</v>
      </c>
      <c r="AU217" s="237" t="s">
        <v>88</v>
      </c>
      <c r="AY217" s="17" t="s">
        <v>160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86</v>
      </c>
      <c r="BK217" s="238">
        <f>ROUND(I217*H217,2)</f>
        <v>0</v>
      </c>
      <c r="BL217" s="17" t="s">
        <v>230</v>
      </c>
      <c r="BM217" s="237" t="s">
        <v>623</v>
      </c>
    </row>
    <row r="218" s="2" customFormat="1" ht="21.75" customHeight="1">
      <c r="A218" s="38"/>
      <c r="B218" s="39"/>
      <c r="C218" s="272" t="s">
        <v>412</v>
      </c>
      <c r="D218" s="272" t="s">
        <v>216</v>
      </c>
      <c r="E218" s="273" t="s">
        <v>1104</v>
      </c>
      <c r="F218" s="274" t="s">
        <v>1105</v>
      </c>
      <c r="G218" s="275" t="s">
        <v>319</v>
      </c>
      <c r="H218" s="276">
        <v>4</v>
      </c>
      <c r="I218" s="277"/>
      <c r="J218" s="278">
        <f>ROUND(I218*H218,2)</f>
        <v>0</v>
      </c>
      <c r="K218" s="274" t="s">
        <v>166</v>
      </c>
      <c r="L218" s="279"/>
      <c r="M218" s="280" t="s">
        <v>1</v>
      </c>
      <c r="N218" s="281" t="s">
        <v>44</v>
      </c>
      <c r="O218" s="91"/>
      <c r="P218" s="235">
        <f>O218*H218</f>
        <v>0</v>
      </c>
      <c r="Q218" s="235">
        <v>0.002</v>
      </c>
      <c r="R218" s="235">
        <f>Q218*H218</f>
        <v>0.0080000000000000002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278</v>
      </c>
      <c r="AT218" s="237" t="s">
        <v>216</v>
      </c>
      <c r="AU218" s="237" t="s">
        <v>88</v>
      </c>
      <c r="AY218" s="17" t="s">
        <v>160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86</v>
      </c>
      <c r="BK218" s="238">
        <f>ROUND(I218*H218,2)</f>
        <v>0</v>
      </c>
      <c r="BL218" s="17" t="s">
        <v>230</v>
      </c>
      <c r="BM218" s="237" t="s">
        <v>630</v>
      </c>
    </row>
    <row r="219" s="2" customFormat="1" ht="16.5" customHeight="1">
      <c r="A219" s="38"/>
      <c r="B219" s="39"/>
      <c r="C219" s="272" t="s">
        <v>635</v>
      </c>
      <c r="D219" s="272" t="s">
        <v>216</v>
      </c>
      <c r="E219" s="273" t="s">
        <v>1106</v>
      </c>
      <c r="F219" s="274" t="s">
        <v>1107</v>
      </c>
      <c r="G219" s="275" t="s">
        <v>319</v>
      </c>
      <c r="H219" s="276">
        <v>8</v>
      </c>
      <c r="I219" s="277"/>
      <c r="J219" s="278">
        <f>ROUND(I219*H219,2)</f>
        <v>0</v>
      </c>
      <c r="K219" s="274" t="s">
        <v>166</v>
      </c>
      <c r="L219" s="279"/>
      <c r="M219" s="280" t="s">
        <v>1</v>
      </c>
      <c r="N219" s="281" t="s">
        <v>44</v>
      </c>
      <c r="O219" s="91"/>
      <c r="P219" s="235">
        <f>O219*H219</f>
        <v>0</v>
      </c>
      <c r="Q219" s="235">
        <v>0.00025999999999999998</v>
      </c>
      <c r="R219" s="235">
        <f>Q219*H219</f>
        <v>0.0020799999999999998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278</v>
      </c>
      <c r="AT219" s="237" t="s">
        <v>216</v>
      </c>
      <c r="AU219" s="237" t="s">
        <v>88</v>
      </c>
      <c r="AY219" s="17" t="s">
        <v>160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86</v>
      </c>
      <c r="BK219" s="238">
        <f>ROUND(I219*H219,2)</f>
        <v>0</v>
      </c>
      <c r="BL219" s="17" t="s">
        <v>230</v>
      </c>
      <c r="BM219" s="237" t="s">
        <v>639</v>
      </c>
    </row>
    <row r="220" s="2" customFormat="1" ht="24.15" customHeight="1">
      <c r="A220" s="38"/>
      <c r="B220" s="39"/>
      <c r="C220" s="226" t="s">
        <v>416</v>
      </c>
      <c r="D220" s="226" t="s">
        <v>162</v>
      </c>
      <c r="E220" s="227" t="s">
        <v>1108</v>
      </c>
      <c r="F220" s="228" t="s">
        <v>1109</v>
      </c>
      <c r="G220" s="229" t="s">
        <v>319</v>
      </c>
      <c r="H220" s="230">
        <v>8</v>
      </c>
      <c r="I220" s="231"/>
      <c r="J220" s="232">
        <f>ROUND(I220*H220,2)</f>
        <v>0</v>
      </c>
      <c r="K220" s="228" t="s">
        <v>166</v>
      </c>
      <c r="L220" s="44"/>
      <c r="M220" s="233" t="s">
        <v>1</v>
      </c>
      <c r="N220" s="234" t="s">
        <v>44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230</v>
      </c>
      <c r="AT220" s="237" t="s">
        <v>162</v>
      </c>
      <c r="AU220" s="237" t="s">
        <v>88</v>
      </c>
      <c r="AY220" s="17" t="s">
        <v>160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86</v>
      </c>
      <c r="BK220" s="238">
        <f>ROUND(I220*H220,2)</f>
        <v>0</v>
      </c>
      <c r="BL220" s="17" t="s">
        <v>230</v>
      </c>
      <c r="BM220" s="237" t="s">
        <v>643</v>
      </c>
    </row>
    <row r="221" s="2" customFormat="1" ht="37.8" customHeight="1">
      <c r="A221" s="38"/>
      <c r="B221" s="39"/>
      <c r="C221" s="226" t="s">
        <v>650</v>
      </c>
      <c r="D221" s="226" t="s">
        <v>162</v>
      </c>
      <c r="E221" s="227" t="s">
        <v>1110</v>
      </c>
      <c r="F221" s="228" t="s">
        <v>1111</v>
      </c>
      <c r="G221" s="229" t="s">
        <v>319</v>
      </c>
      <c r="H221" s="230">
        <v>4</v>
      </c>
      <c r="I221" s="231"/>
      <c r="J221" s="232">
        <f>ROUND(I221*H221,2)</f>
        <v>0</v>
      </c>
      <c r="K221" s="228" t="s">
        <v>166</v>
      </c>
      <c r="L221" s="44"/>
      <c r="M221" s="233" t="s">
        <v>1</v>
      </c>
      <c r="N221" s="234" t="s">
        <v>44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230</v>
      </c>
      <c r="AT221" s="237" t="s">
        <v>162</v>
      </c>
      <c r="AU221" s="237" t="s">
        <v>88</v>
      </c>
      <c r="AY221" s="17" t="s">
        <v>160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86</v>
      </c>
      <c r="BK221" s="238">
        <f>ROUND(I221*H221,2)</f>
        <v>0</v>
      </c>
      <c r="BL221" s="17" t="s">
        <v>230</v>
      </c>
      <c r="BM221" s="237" t="s">
        <v>651</v>
      </c>
    </row>
    <row r="222" s="2" customFormat="1" ht="16.5" customHeight="1">
      <c r="A222" s="38"/>
      <c r="B222" s="39"/>
      <c r="C222" s="272" t="s">
        <v>420</v>
      </c>
      <c r="D222" s="272" t="s">
        <v>216</v>
      </c>
      <c r="E222" s="273" t="s">
        <v>1112</v>
      </c>
      <c r="F222" s="274" t="s">
        <v>1113</v>
      </c>
      <c r="G222" s="275" t="s">
        <v>319</v>
      </c>
      <c r="H222" s="276">
        <v>4</v>
      </c>
      <c r="I222" s="277"/>
      <c r="J222" s="278">
        <f>ROUND(I222*H222,2)</f>
        <v>0</v>
      </c>
      <c r="K222" s="274" t="s">
        <v>166</v>
      </c>
      <c r="L222" s="279"/>
      <c r="M222" s="280" t="s">
        <v>1</v>
      </c>
      <c r="N222" s="281" t="s">
        <v>44</v>
      </c>
      <c r="O222" s="91"/>
      <c r="P222" s="235">
        <f>O222*H222</f>
        <v>0</v>
      </c>
      <c r="Q222" s="235">
        <v>0.0041000000000000003</v>
      </c>
      <c r="R222" s="235">
        <f>Q222*H222</f>
        <v>0.016400000000000001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278</v>
      </c>
      <c r="AT222" s="237" t="s">
        <v>216</v>
      </c>
      <c r="AU222" s="237" t="s">
        <v>88</v>
      </c>
      <c r="AY222" s="17" t="s">
        <v>160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86</v>
      </c>
      <c r="BK222" s="238">
        <f>ROUND(I222*H222,2)</f>
        <v>0</v>
      </c>
      <c r="BL222" s="17" t="s">
        <v>230</v>
      </c>
      <c r="BM222" s="237" t="s">
        <v>655</v>
      </c>
    </row>
    <row r="223" s="2" customFormat="1" ht="44.25" customHeight="1">
      <c r="A223" s="38"/>
      <c r="B223" s="39"/>
      <c r="C223" s="226" t="s">
        <v>656</v>
      </c>
      <c r="D223" s="226" t="s">
        <v>162</v>
      </c>
      <c r="E223" s="227" t="s">
        <v>1114</v>
      </c>
      <c r="F223" s="228" t="s">
        <v>1115</v>
      </c>
      <c r="G223" s="229" t="s">
        <v>319</v>
      </c>
      <c r="H223" s="230">
        <v>1</v>
      </c>
      <c r="I223" s="231"/>
      <c r="J223" s="232">
        <f>ROUND(I223*H223,2)</f>
        <v>0</v>
      </c>
      <c r="K223" s="228" t="s">
        <v>166</v>
      </c>
      <c r="L223" s="44"/>
      <c r="M223" s="233" t="s">
        <v>1</v>
      </c>
      <c r="N223" s="234" t="s">
        <v>44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230</v>
      </c>
      <c r="AT223" s="237" t="s">
        <v>162</v>
      </c>
      <c r="AU223" s="237" t="s">
        <v>88</v>
      </c>
      <c r="AY223" s="17" t="s">
        <v>160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86</v>
      </c>
      <c r="BK223" s="238">
        <f>ROUND(I223*H223,2)</f>
        <v>0</v>
      </c>
      <c r="BL223" s="17" t="s">
        <v>230</v>
      </c>
      <c r="BM223" s="237" t="s">
        <v>659</v>
      </c>
    </row>
    <row r="224" s="2" customFormat="1" ht="16.5" customHeight="1">
      <c r="A224" s="38"/>
      <c r="B224" s="39"/>
      <c r="C224" s="226" t="s">
        <v>432</v>
      </c>
      <c r="D224" s="226" t="s">
        <v>162</v>
      </c>
      <c r="E224" s="227" t="s">
        <v>1116</v>
      </c>
      <c r="F224" s="228" t="s">
        <v>1117</v>
      </c>
      <c r="G224" s="229" t="s">
        <v>319</v>
      </c>
      <c r="H224" s="230">
        <v>1</v>
      </c>
      <c r="I224" s="231"/>
      <c r="J224" s="232">
        <f>ROUND(I224*H224,2)</f>
        <v>0</v>
      </c>
      <c r="K224" s="228" t="s">
        <v>166</v>
      </c>
      <c r="L224" s="44"/>
      <c r="M224" s="233" t="s">
        <v>1</v>
      </c>
      <c r="N224" s="234" t="s">
        <v>44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230</v>
      </c>
      <c r="AT224" s="237" t="s">
        <v>162</v>
      </c>
      <c r="AU224" s="237" t="s">
        <v>88</v>
      </c>
      <c r="AY224" s="17" t="s">
        <v>160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86</v>
      </c>
      <c r="BK224" s="238">
        <f>ROUND(I224*H224,2)</f>
        <v>0</v>
      </c>
      <c r="BL224" s="17" t="s">
        <v>230</v>
      </c>
      <c r="BM224" s="237" t="s">
        <v>663</v>
      </c>
    </row>
    <row r="225" s="2" customFormat="1" ht="37.8" customHeight="1">
      <c r="A225" s="38"/>
      <c r="B225" s="39"/>
      <c r="C225" s="226" t="s">
        <v>665</v>
      </c>
      <c r="D225" s="226" t="s">
        <v>162</v>
      </c>
      <c r="E225" s="227" t="s">
        <v>1118</v>
      </c>
      <c r="F225" s="228" t="s">
        <v>1119</v>
      </c>
      <c r="G225" s="229" t="s">
        <v>679</v>
      </c>
      <c r="H225" s="282"/>
      <c r="I225" s="231"/>
      <c r="J225" s="232">
        <f>ROUND(I225*H225,2)</f>
        <v>0</v>
      </c>
      <c r="K225" s="228" t="s">
        <v>166</v>
      </c>
      <c r="L225" s="44"/>
      <c r="M225" s="233" t="s">
        <v>1</v>
      </c>
      <c r="N225" s="234" t="s">
        <v>44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230</v>
      </c>
      <c r="AT225" s="237" t="s">
        <v>162</v>
      </c>
      <c r="AU225" s="237" t="s">
        <v>88</v>
      </c>
      <c r="AY225" s="17" t="s">
        <v>160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86</v>
      </c>
      <c r="BK225" s="238">
        <f>ROUND(I225*H225,2)</f>
        <v>0</v>
      </c>
      <c r="BL225" s="17" t="s">
        <v>230</v>
      </c>
      <c r="BM225" s="237" t="s">
        <v>666</v>
      </c>
    </row>
    <row r="226" s="2" customFormat="1" ht="16.5" customHeight="1">
      <c r="A226" s="38"/>
      <c r="B226" s="39"/>
      <c r="C226" s="226" t="s">
        <v>436</v>
      </c>
      <c r="D226" s="226" t="s">
        <v>162</v>
      </c>
      <c r="E226" s="227" t="s">
        <v>1120</v>
      </c>
      <c r="F226" s="228" t="s">
        <v>1121</v>
      </c>
      <c r="G226" s="229" t="s">
        <v>1122</v>
      </c>
      <c r="H226" s="230">
        <v>18</v>
      </c>
      <c r="I226" s="231"/>
      <c r="J226" s="232">
        <f>ROUND(I226*H226,2)</f>
        <v>0</v>
      </c>
      <c r="K226" s="228" t="s">
        <v>1</v>
      </c>
      <c r="L226" s="44"/>
      <c r="M226" s="233" t="s">
        <v>1</v>
      </c>
      <c r="N226" s="234" t="s">
        <v>44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230</v>
      </c>
      <c r="AT226" s="237" t="s">
        <v>162</v>
      </c>
      <c r="AU226" s="237" t="s">
        <v>88</v>
      </c>
      <c r="AY226" s="17" t="s">
        <v>160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86</v>
      </c>
      <c r="BK226" s="238">
        <f>ROUND(I226*H226,2)</f>
        <v>0</v>
      </c>
      <c r="BL226" s="17" t="s">
        <v>230</v>
      </c>
      <c r="BM226" s="237" t="s">
        <v>670</v>
      </c>
    </row>
    <row r="227" s="2" customFormat="1" ht="24.15" customHeight="1">
      <c r="A227" s="38"/>
      <c r="B227" s="39"/>
      <c r="C227" s="272" t="s">
        <v>672</v>
      </c>
      <c r="D227" s="272" t="s">
        <v>216</v>
      </c>
      <c r="E227" s="273" t="s">
        <v>1123</v>
      </c>
      <c r="F227" s="274" t="s">
        <v>1124</v>
      </c>
      <c r="G227" s="275" t="s">
        <v>1125</v>
      </c>
      <c r="H227" s="276">
        <v>1</v>
      </c>
      <c r="I227" s="277"/>
      <c r="J227" s="278">
        <f>ROUND(I227*H227,2)</f>
        <v>0</v>
      </c>
      <c r="K227" s="274" t="s">
        <v>1</v>
      </c>
      <c r="L227" s="279"/>
      <c r="M227" s="280" t="s">
        <v>1</v>
      </c>
      <c r="N227" s="281" t="s">
        <v>44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278</v>
      </c>
      <c r="AT227" s="237" t="s">
        <v>216</v>
      </c>
      <c r="AU227" s="237" t="s">
        <v>88</v>
      </c>
      <c r="AY227" s="17" t="s">
        <v>160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86</v>
      </c>
      <c r="BK227" s="238">
        <f>ROUND(I227*H227,2)</f>
        <v>0</v>
      </c>
      <c r="BL227" s="17" t="s">
        <v>230</v>
      </c>
      <c r="BM227" s="237" t="s">
        <v>675</v>
      </c>
    </row>
    <row r="228" s="12" customFormat="1" ht="25.92" customHeight="1">
      <c r="A228" s="12"/>
      <c r="B228" s="210"/>
      <c r="C228" s="211"/>
      <c r="D228" s="212" t="s">
        <v>78</v>
      </c>
      <c r="E228" s="213" t="s">
        <v>216</v>
      </c>
      <c r="F228" s="213" t="s">
        <v>1126</v>
      </c>
      <c r="G228" s="211"/>
      <c r="H228" s="211"/>
      <c r="I228" s="214"/>
      <c r="J228" s="215">
        <f>BK228</f>
        <v>0</v>
      </c>
      <c r="K228" s="211"/>
      <c r="L228" s="216"/>
      <c r="M228" s="217"/>
      <c r="N228" s="218"/>
      <c r="O228" s="218"/>
      <c r="P228" s="219">
        <f>P229</f>
        <v>0</v>
      </c>
      <c r="Q228" s="218"/>
      <c r="R228" s="219">
        <f>R229</f>
        <v>0.86758020000000013</v>
      </c>
      <c r="S228" s="218"/>
      <c r="T228" s="220">
        <f>T229</f>
        <v>0.3422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1" t="s">
        <v>178</v>
      </c>
      <c r="AT228" s="222" t="s">
        <v>78</v>
      </c>
      <c r="AU228" s="222" t="s">
        <v>79</v>
      </c>
      <c r="AY228" s="221" t="s">
        <v>160</v>
      </c>
      <c r="BK228" s="223">
        <f>BK229</f>
        <v>0</v>
      </c>
    </row>
    <row r="229" s="12" customFormat="1" ht="22.8" customHeight="1">
      <c r="A229" s="12"/>
      <c r="B229" s="210"/>
      <c r="C229" s="211"/>
      <c r="D229" s="212" t="s">
        <v>78</v>
      </c>
      <c r="E229" s="224" t="s">
        <v>1127</v>
      </c>
      <c r="F229" s="224" t="s">
        <v>1128</v>
      </c>
      <c r="G229" s="211"/>
      <c r="H229" s="211"/>
      <c r="I229" s="214"/>
      <c r="J229" s="225">
        <f>BK229</f>
        <v>0</v>
      </c>
      <c r="K229" s="211"/>
      <c r="L229" s="216"/>
      <c r="M229" s="217"/>
      <c r="N229" s="218"/>
      <c r="O229" s="218"/>
      <c r="P229" s="219">
        <f>SUM(P230:P246)</f>
        <v>0</v>
      </c>
      <c r="Q229" s="218"/>
      <c r="R229" s="219">
        <f>SUM(R230:R246)</f>
        <v>0.86758020000000013</v>
      </c>
      <c r="S229" s="218"/>
      <c r="T229" s="220">
        <f>SUM(T230:T246)</f>
        <v>0.3422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178</v>
      </c>
      <c r="AT229" s="222" t="s">
        <v>78</v>
      </c>
      <c r="AU229" s="222" t="s">
        <v>86</v>
      </c>
      <c r="AY229" s="221" t="s">
        <v>160</v>
      </c>
      <c r="BK229" s="223">
        <f>SUM(BK230:BK246)</f>
        <v>0</v>
      </c>
    </row>
    <row r="230" s="2" customFormat="1" ht="24.15" customHeight="1">
      <c r="A230" s="38"/>
      <c r="B230" s="39"/>
      <c r="C230" s="226" t="s">
        <v>439</v>
      </c>
      <c r="D230" s="226" t="s">
        <v>162</v>
      </c>
      <c r="E230" s="227" t="s">
        <v>1129</v>
      </c>
      <c r="F230" s="228" t="s">
        <v>1130</v>
      </c>
      <c r="G230" s="229" t="s">
        <v>1131</v>
      </c>
      <c r="H230" s="230">
        <v>0.10000000000000001</v>
      </c>
      <c r="I230" s="231"/>
      <c r="J230" s="232">
        <f>ROUND(I230*H230,2)</f>
        <v>0</v>
      </c>
      <c r="K230" s="228" t="s">
        <v>166</v>
      </c>
      <c r="L230" s="44"/>
      <c r="M230" s="233" t="s">
        <v>1</v>
      </c>
      <c r="N230" s="234" t="s">
        <v>44</v>
      </c>
      <c r="O230" s="91"/>
      <c r="P230" s="235">
        <f>O230*H230</f>
        <v>0</v>
      </c>
      <c r="Q230" s="235">
        <v>0.0088000000000000005</v>
      </c>
      <c r="R230" s="235">
        <f>Q230*H230</f>
        <v>0.00088000000000000014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366</v>
      </c>
      <c r="AT230" s="237" t="s">
        <v>162</v>
      </c>
      <c r="AU230" s="237" t="s">
        <v>88</v>
      </c>
      <c r="AY230" s="17" t="s">
        <v>160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86</v>
      </c>
      <c r="BK230" s="238">
        <f>ROUND(I230*H230,2)</f>
        <v>0</v>
      </c>
      <c r="BL230" s="17" t="s">
        <v>366</v>
      </c>
      <c r="BM230" s="237" t="s">
        <v>680</v>
      </c>
    </row>
    <row r="231" s="2" customFormat="1" ht="21.75" customHeight="1">
      <c r="A231" s="38"/>
      <c r="B231" s="39"/>
      <c r="C231" s="226" t="s">
        <v>683</v>
      </c>
      <c r="D231" s="226" t="s">
        <v>162</v>
      </c>
      <c r="E231" s="227" t="s">
        <v>1132</v>
      </c>
      <c r="F231" s="228" t="s">
        <v>1133</v>
      </c>
      <c r="G231" s="229" t="s">
        <v>1131</v>
      </c>
      <c r="H231" s="230">
        <v>0.29999999999999999</v>
      </c>
      <c r="I231" s="231"/>
      <c r="J231" s="232">
        <f>ROUND(I231*H231,2)</f>
        <v>0</v>
      </c>
      <c r="K231" s="228" t="s">
        <v>166</v>
      </c>
      <c r="L231" s="44"/>
      <c r="M231" s="233" t="s">
        <v>1</v>
      </c>
      <c r="N231" s="234" t="s">
        <v>44</v>
      </c>
      <c r="O231" s="91"/>
      <c r="P231" s="235">
        <f>O231*H231</f>
        <v>0</v>
      </c>
      <c r="Q231" s="235">
        <v>0.0099000000000000008</v>
      </c>
      <c r="R231" s="235">
        <f>Q231*H231</f>
        <v>0.00297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366</v>
      </c>
      <c r="AT231" s="237" t="s">
        <v>162</v>
      </c>
      <c r="AU231" s="237" t="s">
        <v>88</v>
      </c>
      <c r="AY231" s="17" t="s">
        <v>160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86</v>
      </c>
      <c r="BK231" s="238">
        <f>ROUND(I231*H231,2)</f>
        <v>0</v>
      </c>
      <c r="BL231" s="17" t="s">
        <v>366</v>
      </c>
      <c r="BM231" s="237" t="s">
        <v>686</v>
      </c>
    </row>
    <row r="232" s="2" customFormat="1" ht="66.75" customHeight="1">
      <c r="A232" s="38"/>
      <c r="B232" s="39"/>
      <c r="C232" s="226" t="s">
        <v>443</v>
      </c>
      <c r="D232" s="226" t="s">
        <v>162</v>
      </c>
      <c r="E232" s="227" t="s">
        <v>1134</v>
      </c>
      <c r="F232" s="228" t="s">
        <v>1135</v>
      </c>
      <c r="G232" s="229" t="s">
        <v>256</v>
      </c>
      <c r="H232" s="230">
        <v>66</v>
      </c>
      <c r="I232" s="231"/>
      <c r="J232" s="232">
        <f>ROUND(I232*H232,2)</f>
        <v>0</v>
      </c>
      <c r="K232" s="228" t="s">
        <v>166</v>
      </c>
      <c r="L232" s="44"/>
      <c r="M232" s="233" t="s">
        <v>1</v>
      </c>
      <c r="N232" s="234" t="s">
        <v>44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366</v>
      </c>
      <c r="AT232" s="237" t="s">
        <v>162</v>
      </c>
      <c r="AU232" s="237" t="s">
        <v>88</v>
      </c>
      <c r="AY232" s="17" t="s">
        <v>160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86</v>
      </c>
      <c r="BK232" s="238">
        <f>ROUND(I232*H232,2)</f>
        <v>0</v>
      </c>
      <c r="BL232" s="17" t="s">
        <v>366</v>
      </c>
      <c r="BM232" s="237" t="s">
        <v>695</v>
      </c>
    </row>
    <row r="233" s="2" customFormat="1" ht="24.15" customHeight="1">
      <c r="A233" s="38"/>
      <c r="B233" s="39"/>
      <c r="C233" s="226" t="s">
        <v>697</v>
      </c>
      <c r="D233" s="226" t="s">
        <v>162</v>
      </c>
      <c r="E233" s="227" t="s">
        <v>1136</v>
      </c>
      <c r="F233" s="228" t="s">
        <v>1137</v>
      </c>
      <c r="G233" s="229" t="s">
        <v>319</v>
      </c>
      <c r="H233" s="230">
        <v>5</v>
      </c>
      <c r="I233" s="231"/>
      <c r="J233" s="232">
        <f>ROUND(I233*H233,2)</f>
        <v>0</v>
      </c>
      <c r="K233" s="228" t="s">
        <v>166</v>
      </c>
      <c r="L233" s="44"/>
      <c r="M233" s="233" t="s">
        <v>1</v>
      </c>
      <c r="N233" s="234" t="s">
        <v>44</v>
      </c>
      <c r="O233" s="91"/>
      <c r="P233" s="235">
        <f>O233*H233</f>
        <v>0</v>
      </c>
      <c r="Q233" s="235">
        <v>0.0076</v>
      </c>
      <c r="R233" s="235">
        <f>Q233*H233</f>
        <v>0.037999999999999999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366</v>
      </c>
      <c r="AT233" s="237" t="s">
        <v>162</v>
      </c>
      <c r="AU233" s="237" t="s">
        <v>88</v>
      </c>
      <c r="AY233" s="17" t="s">
        <v>160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86</v>
      </c>
      <c r="BK233" s="238">
        <f>ROUND(I233*H233,2)</f>
        <v>0</v>
      </c>
      <c r="BL233" s="17" t="s">
        <v>366</v>
      </c>
      <c r="BM233" s="237" t="s">
        <v>700</v>
      </c>
    </row>
    <row r="234" s="2" customFormat="1" ht="24.15" customHeight="1">
      <c r="A234" s="38"/>
      <c r="B234" s="39"/>
      <c r="C234" s="226" t="s">
        <v>448</v>
      </c>
      <c r="D234" s="226" t="s">
        <v>162</v>
      </c>
      <c r="E234" s="227" t="s">
        <v>1138</v>
      </c>
      <c r="F234" s="228" t="s">
        <v>1139</v>
      </c>
      <c r="G234" s="229" t="s">
        <v>256</v>
      </c>
      <c r="H234" s="230">
        <v>25</v>
      </c>
      <c r="I234" s="231"/>
      <c r="J234" s="232">
        <f>ROUND(I234*H234,2)</f>
        <v>0</v>
      </c>
      <c r="K234" s="228" t="s">
        <v>166</v>
      </c>
      <c r="L234" s="44"/>
      <c r="M234" s="233" t="s">
        <v>1</v>
      </c>
      <c r="N234" s="234" t="s">
        <v>44</v>
      </c>
      <c r="O234" s="91"/>
      <c r="P234" s="235">
        <f>O234*H234</f>
        <v>0</v>
      </c>
      <c r="Q234" s="235">
        <v>0.0019</v>
      </c>
      <c r="R234" s="235">
        <f>Q234*H234</f>
        <v>0.047500000000000001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366</v>
      </c>
      <c r="AT234" s="237" t="s">
        <v>162</v>
      </c>
      <c r="AU234" s="237" t="s">
        <v>88</v>
      </c>
      <c r="AY234" s="17" t="s">
        <v>160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86</v>
      </c>
      <c r="BK234" s="238">
        <f>ROUND(I234*H234,2)</f>
        <v>0</v>
      </c>
      <c r="BL234" s="17" t="s">
        <v>366</v>
      </c>
      <c r="BM234" s="237" t="s">
        <v>703</v>
      </c>
    </row>
    <row r="235" s="2" customFormat="1" ht="33" customHeight="1">
      <c r="A235" s="38"/>
      <c r="B235" s="39"/>
      <c r="C235" s="226" t="s">
        <v>707</v>
      </c>
      <c r="D235" s="226" t="s">
        <v>162</v>
      </c>
      <c r="E235" s="227" t="s">
        <v>1140</v>
      </c>
      <c r="F235" s="228" t="s">
        <v>1141</v>
      </c>
      <c r="G235" s="229" t="s">
        <v>256</v>
      </c>
      <c r="H235" s="230">
        <v>43</v>
      </c>
      <c r="I235" s="231"/>
      <c r="J235" s="232">
        <f>ROUND(I235*H235,2)</f>
        <v>0</v>
      </c>
      <c r="K235" s="228" t="s">
        <v>166</v>
      </c>
      <c r="L235" s="44"/>
      <c r="M235" s="233" t="s">
        <v>1</v>
      </c>
      <c r="N235" s="234" t="s">
        <v>44</v>
      </c>
      <c r="O235" s="91"/>
      <c r="P235" s="235">
        <f>O235*H235</f>
        <v>0</v>
      </c>
      <c r="Q235" s="235">
        <v>7.1400000000000001E-05</v>
      </c>
      <c r="R235" s="235">
        <f>Q235*H235</f>
        <v>0.0030701999999999999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366</v>
      </c>
      <c r="AT235" s="237" t="s">
        <v>162</v>
      </c>
      <c r="AU235" s="237" t="s">
        <v>88</v>
      </c>
      <c r="AY235" s="17" t="s">
        <v>160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86</v>
      </c>
      <c r="BK235" s="238">
        <f>ROUND(I235*H235,2)</f>
        <v>0</v>
      </c>
      <c r="BL235" s="17" t="s">
        <v>366</v>
      </c>
      <c r="BM235" s="237" t="s">
        <v>710</v>
      </c>
    </row>
    <row r="236" s="2" customFormat="1" ht="44.25" customHeight="1">
      <c r="A236" s="38"/>
      <c r="B236" s="39"/>
      <c r="C236" s="226" t="s">
        <v>459</v>
      </c>
      <c r="D236" s="226" t="s">
        <v>162</v>
      </c>
      <c r="E236" s="227" t="s">
        <v>1142</v>
      </c>
      <c r="F236" s="228" t="s">
        <v>1143</v>
      </c>
      <c r="G236" s="229" t="s">
        <v>319</v>
      </c>
      <c r="H236" s="230">
        <v>2</v>
      </c>
      <c r="I236" s="231"/>
      <c r="J236" s="232">
        <f>ROUND(I236*H236,2)</f>
        <v>0</v>
      </c>
      <c r="K236" s="228" t="s">
        <v>166</v>
      </c>
      <c r="L236" s="44"/>
      <c r="M236" s="233" t="s">
        <v>1</v>
      </c>
      <c r="N236" s="234" t="s">
        <v>44</v>
      </c>
      <c r="O236" s="91"/>
      <c r="P236" s="235">
        <f>O236*H236</f>
        <v>0</v>
      </c>
      <c r="Q236" s="235">
        <v>0.37640000000000001</v>
      </c>
      <c r="R236" s="235">
        <f>Q236*H236</f>
        <v>0.75280000000000002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366</v>
      </c>
      <c r="AT236" s="237" t="s">
        <v>162</v>
      </c>
      <c r="AU236" s="237" t="s">
        <v>88</v>
      </c>
      <c r="AY236" s="17" t="s">
        <v>160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86</v>
      </c>
      <c r="BK236" s="238">
        <f>ROUND(I236*H236,2)</f>
        <v>0</v>
      </c>
      <c r="BL236" s="17" t="s">
        <v>366</v>
      </c>
      <c r="BM236" s="237" t="s">
        <v>714</v>
      </c>
    </row>
    <row r="237" s="2" customFormat="1" ht="37.8" customHeight="1">
      <c r="A237" s="38"/>
      <c r="B237" s="39"/>
      <c r="C237" s="226" t="s">
        <v>717</v>
      </c>
      <c r="D237" s="226" t="s">
        <v>162</v>
      </c>
      <c r="E237" s="227" t="s">
        <v>1144</v>
      </c>
      <c r="F237" s="228" t="s">
        <v>1145</v>
      </c>
      <c r="G237" s="229" t="s">
        <v>256</v>
      </c>
      <c r="H237" s="230">
        <v>52</v>
      </c>
      <c r="I237" s="231"/>
      <c r="J237" s="232">
        <f>ROUND(I237*H237,2)</f>
        <v>0</v>
      </c>
      <c r="K237" s="228" t="s">
        <v>166</v>
      </c>
      <c r="L237" s="44"/>
      <c r="M237" s="233" t="s">
        <v>1</v>
      </c>
      <c r="N237" s="234" t="s">
        <v>44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366</v>
      </c>
      <c r="AT237" s="237" t="s">
        <v>162</v>
      </c>
      <c r="AU237" s="237" t="s">
        <v>88</v>
      </c>
      <c r="AY237" s="17" t="s">
        <v>160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86</v>
      </c>
      <c r="BK237" s="238">
        <f>ROUND(I237*H237,2)</f>
        <v>0</v>
      </c>
      <c r="BL237" s="17" t="s">
        <v>366</v>
      </c>
      <c r="BM237" s="237" t="s">
        <v>720</v>
      </c>
    </row>
    <row r="238" s="2" customFormat="1" ht="24.15" customHeight="1">
      <c r="A238" s="38"/>
      <c r="B238" s="39"/>
      <c r="C238" s="272" t="s">
        <v>463</v>
      </c>
      <c r="D238" s="272" t="s">
        <v>216</v>
      </c>
      <c r="E238" s="273" t="s">
        <v>1146</v>
      </c>
      <c r="F238" s="274" t="s">
        <v>1147</v>
      </c>
      <c r="G238" s="275" t="s">
        <v>256</v>
      </c>
      <c r="H238" s="276">
        <v>52</v>
      </c>
      <c r="I238" s="277"/>
      <c r="J238" s="278">
        <f>ROUND(I238*H238,2)</f>
        <v>0</v>
      </c>
      <c r="K238" s="274" t="s">
        <v>166</v>
      </c>
      <c r="L238" s="279"/>
      <c r="M238" s="280" t="s">
        <v>1</v>
      </c>
      <c r="N238" s="281" t="s">
        <v>44</v>
      </c>
      <c r="O238" s="91"/>
      <c r="P238" s="235">
        <f>O238*H238</f>
        <v>0</v>
      </c>
      <c r="Q238" s="235">
        <v>0.00042999999999999999</v>
      </c>
      <c r="R238" s="235">
        <f>Q238*H238</f>
        <v>0.022359999999999998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860</v>
      </c>
      <c r="AT238" s="237" t="s">
        <v>216</v>
      </c>
      <c r="AU238" s="237" t="s">
        <v>88</v>
      </c>
      <c r="AY238" s="17" t="s">
        <v>160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86</v>
      </c>
      <c r="BK238" s="238">
        <f>ROUND(I238*H238,2)</f>
        <v>0</v>
      </c>
      <c r="BL238" s="17" t="s">
        <v>366</v>
      </c>
      <c r="BM238" s="237" t="s">
        <v>723</v>
      </c>
    </row>
    <row r="239" s="2" customFormat="1" ht="55.5" customHeight="1">
      <c r="A239" s="38"/>
      <c r="B239" s="39"/>
      <c r="C239" s="226" t="s">
        <v>724</v>
      </c>
      <c r="D239" s="226" t="s">
        <v>162</v>
      </c>
      <c r="E239" s="227" t="s">
        <v>1148</v>
      </c>
      <c r="F239" s="228" t="s">
        <v>1149</v>
      </c>
      <c r="G239" s="229" t="s">
        <v>256</v>
      </c>
      <c r="H239" s="230">
        <v>66</v>
      </c>
      <c r="I239" s="231"/>
      <c r="J239" s="232">
        <f>ROUND(I239*H239,2)</f>
        <v>0</v>
      </c>
      <c r="K239" s="228" t="s">
        <v>166</v>
      </c>
      <c r="L239" s="44"/>
      <c r="M239" s="233" t="s">
        <v>1</v>
      </c>
      <c r="N239" s="234" t="s">
        <v>44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366</v>
      </c>
      <c r="AT239" s="237" t="s">
        <v>162</v>
      </c>
      <c r="AU239" s="237" t="s">
        <v>88</v>
      </c>
      <c r="AY239" s="17" t="s">
        <v>160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86</v>
      </c>
      <c r="BK239" s="238">
        <f>ROUND(I239*H239,2)</f>
        <v>0</v>
      </c>
      <c r="BL239" s="17" t="s">
        <v>366</v>
      </c>
      <c r="BM239" s="237" t="s">
        <v>727</v>
      </c>
    </row>
    <row r="240" s="2" customFormat="1" ht="24.15" customHeight="1">
      <c r="A240" s="38"/>
      <c r="B240" s="39"/>
      <c r="C240" s="226" t="s">
        <v>468</v>
      </c>
      <c r="D240" s="226" t="s">
        <v>162</v>
      </c>
      <c r="E240" s="227" t="s">
        <v>1150</v>
      </c>
      <c r="F240" s="228" t="s">
        <v>1151</v>
      </c>
      <c r="G240" s="229" t="s">
        <v>319</v>
      </c>
      <c r="H240" s="230">
        <v>8</v>
      </c>
      <c r="I240" s="231"/>
      <c r="J240" s="232">
        <f>ROUND(I240*H240,2)</f>
        <v>0</v>
      </c>
      <c r="K240" s="228" t="s">
        <v>166</v>
      </c>
      <c r="L240" s="44"/>
      <c r="M240" s="233" t="s">
        <v>1</v>
      </c>
      <c r="N240" s="234" t="s">
        <v>44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0.0080000000000000002</v>
      </c>
      <c r="T240" s="236">
        <f>S240*H240</f>
        <v>0.064000000000000001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366</v>
      </c>
      <c r="AT240" s="237" t="s">
        <v>162</v>
      </c>
      <c r="AU240" s="237" t="s">
        <v>88</v>
      </c>
      <c r="AY240" s="17" t="s">
        <v>160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86</v>
      </c>
      <c r="BK240" s="238">
        <f>ROUND(I240*H240,2)</f>
        <v>0</v>
      </c>
      <c r="BL240" s="17" t="s">
        <v>366</v>
      </c>
      <c r="BM240" s="237" t="s">
        <v>732</v>
      </c>
    </row>
    <row r="241" s="2" customFormat="1" ht="24.15" customHeight="1">
      <c r="A241" s="38"/>
      <c r="B241" s="39"/>
      <c r="C241" s="226" t="s">
        <v>735</v>
      </c>
      <c r="D241" s="226" t="s">
        <v>162</v>
      </c>
      <c r="E241" s="227" t="s">
        <v>1152</v>
      </c>
      <c r="F241" s="228" t="s">
        <v>1153</v>
      </c>
      <c r="G241" s="229" t="s">
        <v>319</v>
      </c>
      <c r="H241" s="230">
        <v>1</v>
      </c>
      <c r="I241" s="231"/>
      <c r="J241" s="232">
        <f>ROUND(I241*H241,2)</f>
        <v>0</v>
      </c>
      <c r="K241" s="228" t="s">
        <v>166</v>
      </c>
      <c r="L241" s="44"/>
      <c r="M241" s="233" t="s">
        <v>1</v>
      </c>
      <c r="N241" s="234" t="s">
        <v>44</v>
      </c>
      <c r="O241" s="91"/>
      <c r="P241" s="235">
        <f>O241*H241</f>
        <v>0</v>
      </c>
      <c r="Q241" s="235">
        <v>0</v>
      </c>
      <c r="R241" s="235">
        <f>Q241*H241</f>
        <v>0</v>
      </c>
      <c r="S241" s="235">
        <v>0.012</v>
      </c>
      <c r="T241" s="236">
        <f>S241*H241</f>
        <v>0.012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366</v>
      </c>
      <c r="AT241" s="237" t="s">
        <v>162</v>
      </c>
      <c r="AU241" s="237" t="s">
        <v>88</v>
      </c>
      <c r="AY241" s="17" t="s">
        <v>160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86</v>
      </c>
      <c r="BK241" s="238">
        <f>ROUND(I241*H241,2)</f>
        <v>0</v>
      </c>
      <c r="BL241" s="17" t="s">
        <v>366</v>
      </c>
      <c r="BM241" s="237" t="s">
        <v>738</v>
      </c>
    </row>
    <row r="242" s="2" customFormat="1" ht="37.8" customHeight="1">
      <c r="A242" s="38"/>
      <c r="B242" s="39"/>
      <c r="C242" s="226" t="s">
        <v>472</v>
      </c>
      <c r="D242" s="226" t="s">
        <v>162</v>
      </c>
      <c r="E242" s="227" t="s">
        <v>1154</v>
      </c>
      <c r="F242" s="228" t="s">
        <v>1155</v>
      </c>
      <c r="G242" s="229" t="s">
        <v>319</v>
      </c>
      <c r="H242" s="230">
        <v>11</v>
      </c>
      <c r="I242" s="231"/>
      <c r="J242" s="232">
        <f>ROUND(I242*H242,2)</f>
        <v>0</v>
      </c>
      <c r="K242" s="228" t="s">
        <v>166</v>
      </c>
      <c r="L242" s="44"/>
      <c r="M242" s="233" t="s">
        <v>1</v>
      </c>
      <c r="N242" s="234" t="s">
        <v>44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0.0011999999999999999</v>
      </c>
      <c r="T242" s="236">
        <f>S242*H242</f>
        <v>0.013199999999999998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366</v>
      </c>
      <c r="AT242" s="237" t="s">
        <v>162</v>
      </c>
      <c r="AU242" s="237" t="s">
        <v>88</v>
      </c>
      <c r="AY242" s="17" t="s">
        <v>160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86</v>
      </c>
      <c r="BK242" s="238">
        <f>ROUND(I242*H242,2)</f>
        <v>0</v>
      </c>
      <c r="BL242" s="17" t="s">
        <v>366</v>
      </c>
      <c r="BM242" s="237" t="s">
        <v>742</v>
      </c>
    </row>
    <row r="243" s="2" customFormat="1" ht="49.05" customHeight="1">
      <c r="A243" s="38"/>
      <c r="B243" s="39"/>
      <c r="C243" s="226" t="s">
        <v>743</v>
      </c>
      <c r="D243" s="226" t="s">
        <v>162</v>
      </c>
      <c r="E243" s="227" t="s">
        <v>1156</v>
      </c>
      <c r="F243" s="228" t="s">
        <v>1157</v>
      </c>
      <c r="G243" s="229" t="s">
        <v>319</v>
      </c>
      <c r="H243" s="230">
        <v>1</v>
      </c>
      <c r="I243" s="231"/>
      <c r="J243" s="232">
        <f>ROUND(I243*H243,2)</f>
        <v>0</v>
      </c>
      <c r="K243" s="228" t="s">
        <v>166</v>
      </c>
      <c r="L243" s="44"/>
      <c r="M243" s="233" t="s">
        <v>1</v>
      </c>
      <c r="N243" s="234" t="s">
        <v>44</v>
      </c>
      <c r="O243" s="91"/>
      <c r="P243" s="235">
        <f>O243*H243</f>
        <v>0</v>
      </c>
      <c r="Q243" s="235">
        <v>0</v>
      </c>
      <c r="R243" s="235">
        <f>Q243*H243</f>
        <v>0</v>
      </c>
      <c r="S243" s="235">
        <v>0.014999999999999999</v>
      </c>
      <c r="T243" s="236">
        <f>S243*H243</f>
        <v>0.014999999999999999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366</v>
      </c>
      <c r="AT243" s="237" t="s">
        <v>162</v>
      </c>
      <c r="AU243" s="237" t="s">
        <v>88</v>
      </c>
      <c r="AY243" s="17" t="s">
        <v>160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86</v>
      </c>
      <c r="BK243" s="238">
        <f>ROUND(I243*H243,2)</f>
        <v>0</v>
      </c>
      <c r="BL243" s="17" t="s">
        <v>366</v>
      </c>
      <c r="BM243" s="237" t="s">
        <v>746</v>
      </c>
    </row>
    <row r="244" s="2" customFormat="1" ht="33" customHeight="1">
      <c r="A244" s="38"/>
      <c r="B244" s="39"/>
      <c r="C244" s="226" t="s">
        <v>476</v>
      </c>
      <c r="D244" s="226" t="s">
        <v>162</v>
      </c>
      <c r="E244" s="227" t="s">
        <v>1158</v>
      </c>
      <c r="F244" s="228" t="s">
        <v>1159</v>
      </c>
      <c r="G244" s="229" t="s">
        <v>256</v>
      </c>
      <c r="H244" s="230">
        <v>38</v>
      </c>
      <c r="I244" s="231"/>
      <c r="J244" s="232">
        <f>ROUND(I244*H244,2)</f>
        <v>0</v>
      </c>
      <c r="K244" s="228" t="s">
        <v>166</v>
      </c>
      <c r="L244" s="44"/>
      <c r="M244" s="233" t="s">
        <v>1</v>
      </c>
      <c r="N244" s="234" t="s">
        <v>44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0.002</v>
      </c>
      <c r="T244" s="236">
        <f>S244*H244</f>
        <v>0.075999999999999998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366</v>
      </c>
      <c r="AT244" s="237" t="s">
        <v>162</v>
      </c>
      <c r="AU244" s="237" t="s">
        <v>88</v>
      </c>
      <c r="AY244" s="17" t="s">
        <v>160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86</v>
      </c>
      <c r="BK244" s="238">
        <f>ROUND(I244*H244,2)</f>
        <v>0</v>
      </c>
      <c r="BL244" s="17" t="s">
        <v>366</v>
      </c>
      <c r="BM244" s="237" t="s">
        <v>749</v>
      </c>
    </row>
    <row r="245" s="2" customFormat="1" ht="33" customHeight="1">
      <c r="A245" s="38"/>
      <c r="B245" s="39"/>
      <c r="C245" s="226" t="s">
        <v>751</v>
      </c>
      <c r="D245" s="226" t="s">
        <v>162</v>
      </c>
      <c r="E245" s="227" t="s">
        <v>1160</v>
      </c>
      <c r="F245" s="228" t="s">
        <v>1161</v>
      </c>
      <c r="G245" s="229" t="s">
        <v>256</v>
      </c>
      <c r="H245" s="230">
        <v>14</v>
      </c>
      <c r="I245" s="231"/>
      <c r="J245" s="232">
        <f>ROUND(I245*H245,2)</f>
        <v>0</v>
      </c>
      <c r="K245" s="228" t="s">
        <v>166</v>
      </c>
      <c r="L245" s="44"/>
      <c r="M245" s="233" t="s">
        <v>1</v>
      </c>
      <c r="N245" s="234" t="s">
        <v>44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0.0060000000000000001</v>
      </c>
      <c r="T245" s="236">
        <f>S245*H245</f>
        <v>0.084000000000000005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366</v>
      </c>
      <c r="AT245" s="237" t="s">
        <v>162</v>
      </c>
      <c r="AU245" s="237" t="s">
        <v>88</v>
      </c>
      <c r="AY245" s="17" t="s">
        <v>160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86</v>
      </c>
      <c r="BK245" s="238">
        <f>ROUND(I245*H245,2)</f>
        <v>0</v>
      </c>
      <c r="BL245" s="17" t="s">
        <v>366</v>
      </c>
      <c r="BM245" s="237" t="s">
        <v>754</v>
      </c>
    </row>
    <row r="246" s="2" customFormat="1" ht="33" customHeight="1">
      <c r="A246" s="38"/>
      <c r="B246" s="39"/>
      <c r="C246" s="226" t="s">
        <v>479</v>
      </c>
      <c r="D246" s="226" t="s">
        <v>162</v>
      </c>
      <c r="E246" s="227" t="s">
        <v>1162</v>
      </c>
      <c r="F246" s="228" t="s">
        <v>1163</v>
      </c>
      <c r="G246" s="229" t="s">
        <v>256</v>
      </c>
      <c r="H246" s="230">
        <v>6</v>
      </c>
      <c r="I246" s="231"/>
      <c r="J246" s="232">
        <f>ROUND(I246*H246,2)</f>
        <v>0</v>
      </c>
      <c r="K246" s="228" t="s">
        <v>166</v>
      </c>
      <c r="L246" s="44"/>
      <c r="M246" s="233" t="s">
        <v>1</v>
      </c>
      <c r="N246" s="234" t="s">
        <v>44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0.012999999999999999</v>
      </c>
      <c r="T246" s="236">
        <f>S246*H246</f>
        <v>0.078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366</v>
      </c>
      <c r="AT246" s="237" t="s">
        <v>162</v>
      </c>
      <c r="AU246" s="237" t="s">
        <v>88</v>
      </c>
      <c r="AY246" s="17" t="s">
        <v>160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86</v>
      </c>
      <c r="BK246" s="238">
        <f>ROUND(I246*H246,2)</f>
        <v>0</v>
      </c>
      <c r="BL246" s="17" t="s">
        <v>366</v>
      </c>
      <c r="BM246" s="237" t="s">
        <v>759</v>
      </c>
    </row>
    <row r="247" s="12" customFormat="1" ht="25.92" customHeight="1">
      <c r="A247" s="12"/>
      <c r="B247" s="210"/>
      <c r="C247" s="211"/>
      <c r="D247" s="212" t="s">
        <v>78</v>
      </c>
      <c r="E247" s="213" t="s">
        <v>1164</v>
      </c>
      <c r="F247" s="213" t="s">
        <v>1165</v>
      </c>
      <c r="G247" s="211"/>
      <c r="H247" s="211"/>
      <c r="I247" s="214"/>
      <c r="J247" s="215">
        <f>BK247</f>
        <v>0</v>
      </c>
      <c r="K247" s="211"/>
      <c r="L247" s="216"/>
      <c r="M247" s="217"/>
      <c r="N247" s="218"/>
      <c r="O247" s="218"/>
      <c r="P247" s="219">
        <f>SUM(P248:P249)</f>
        <v>0</v>
      </c>
      <c r="Q247" s="218"/>
      <c r="R247" s="219">
        <f>SUM(R248:R249)</f>
        <v>0</v>
      </c>
      <c r="S247" s="218"/>
      <c r="T247" s="220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1" t="s">
        <v>167</v>
      </c>
      <c r="AT247" s="222" t="s">
        <v>78</v>
      </c>
      <c r="AU247" s="222" t="s">
        <v>79</v>
      </c>
      <c r="AY247" s="221" t="s">
        <v>160</v>
      </c>
      <c r="BK247" s="223">
        <f>SUM(BK248:BK249)</f>
        <v>0</v>
      </c>
    </row>
    <row r="248" s="2" customFormat="1" ht="24.15" customHeight="1">
      <c r="A248" s="38"/>
      <c r="B248" s="39"/>
      <c r="C248" s="226" t="s">
        <v>762</v>
      </c>
      <c r="D248" s="226" t="s">
        <v>162</v>
      </c>
      <c r="E248" s="227" t="s">
        <v>1166</v>
      </c>
      <c r="F248" s="228" t="s">
        <v>1167</v>
      </c>
      <c r="G248" s="229" t="s">
        <v>1168</v>
      </c>
      <c r="H248" s="230">
        <v>10</v>
      </c>
      <c r="I248" s="231"/>
      <c r="J248" s="232">
        <f>ROUND(I248*H248,2)</f>
        <v>0</v>
      </c>
      <c r="K248" s="228" t="s">
        <v>166</v>
      </c>
      <c r="L248" s="44"/>
      <c r="M248" s="233" t="s">
        <v>1</v>
      </c>
      <c r="N248" s="234" t="s">
        <v>44</v>
      </c>
      <c r="O248" s="91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1169</v>
      </c>
      <c r="AT248" s="237" t="s">
        <v>162</v>
      </c>
      <c r="AU248" s="237" t="s">
        <v>86</v>
      </c>
      <c r="AY248" s="17" t="s">
        <v>160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86</v>
      </c>
      <c r="BK248" s="238">
        <f>ROUND(I248*H248,2)</f>
        <v>0</v>
      </c>
      <c r="BL248" s="17" t="s">
        <v>1169</v>
      </c>
      <c r="BM248" s="237" t="s">
        <v>765</v>
      </c>
    </row>
    <row r="249" s="2" customFormat="1" ht="24.15" customHeight="1">
      <c r="A249" s="38"/>
      <c r="B249" s="39"/>
      <c r="C249" s="226" t="s">
        <v>483</v>
      </c>
      <c r="D249" s="226" t="s">
        <v>162</v>
      </c>
      <c r="E249" s="227" t="s">
        <v>1170</v>
      </c>
      <c r="F249" s="228" t="s">
        <v>1171</v>
      </c>
      <c r="G249" s="229" t="s">
        <v>1168</v>
      </c>
      <c r="H249" s="230">
        <v>25</v>
      </c>
      <c r="I249" s="231"/>
      <c r="J249" s="232">
        <f>ROUND(I249*H249,2)</f>
        <v>0</v>
      </c>
      <c r="K249" s="228" t="s">
        <v>166</v>
      </c>
      <c r="L249" s="44"/>
      <c r="M249" s="290" t="s">
        <v>1</v>
      </c>
      <c r="N249" s="291" t="s">
        <v>44</v>
      </c>
      <c r="O249" s="292"/>
      <c r="P249" s="293">
        <f>O249*H249</f>
        <v>0</v>
      </c>
      <c r="Q249" s="293">
        <v>0</v>
      </c>
      <c r="R249" s="293">
        <f>Q249*H249</f>
        <v>0</v>
      </c>
      <c r="S249" s="293">
        <v>0</v>
      </c>
      <c r="T249" s="29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1169</v>
      </c>
      <c r="AT249" s="237" t="s">
        <v>162</v>
      </c>
      <c r="AU249" s="237" t="s">
        <v>86</v>
      </c>
      <c r="AY249" s="17" t="s">
        <v>160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86</v>
      </c>
      <c r="BK249" s="238">
        <f>ROUND(I249*H249,2)</f>
        <v>0</v>
      </c>
      <c r="BL249" s="17" t="s">
        <v>1169</v>
      </c>
      <c r="BM249" s="237" t="s">
        <v>768</v>
      </c>
    </row>
    <row r="250" s="2" customFormat="1" ht="6.96" customHeight="1">
      <c r="A250" s="38"/>
      <c r="B250" s="66"/>
      <c r="C250" s="67"/>
      <c r="D250" s="67"/>
      <c r="E250" s="67"/>
      <c r="F250" s="67"/>
      <c r="G250" s="67"/>
      <c r="H250" s="67"/>
      <c r="I250" s="67"/>
      <c r="J250" s="67"/>
      <c r="K250" s="67"/>
      <c r="L250" s="44"/>
      <c r="M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</row>
  </sheetData>
  <sheetProtection sheet="1" autoFilter="0" formatColumns="0" formatRows="0" objects="1" scenarios="1" spinCount="100000" saltValue="sq135cQU2zymCEaD7rRpJ3bwTRtHGIKPq8EwY4eBVTxArb7T2l6KaZH1DCovz/1Giy4rHhq0mkzglldCbjoO9A==" hashValue="wlEh9foerTy/ojyEzIrw3FGRRJTntYuLawolQbvm80t1idz16uLmHfpacG71YC896jdqvWHRUAt58v+QiODaig==" algorithmName="SHA-512" password="CC35"/>
  <autoFilter ref="C124:K2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Svatoňovice zast.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21. 9. 2021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28</v>
      </c>
      <c r="J21" s="141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36</v>
      </c>
      <c r="E23" s="38"/>
      <c r="F23" s="38"/>
      <c r="G23" s="38"/>
      <c r="H23" s="38"/>
      <c r="I23" s="150" t="s">
        <v>25</v>
      </c>
      <c r="J23" s="141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0" t="s">
        <v>28</v>
      </c>
      <c r="J24" s="141" t="s">
        <v>34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38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39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41</v>
      </c>
      <c r="G32" s="38"/>
      <c r="H32" s="38"/>
      <c r="I32" s="161" t="s">
        <v>40</v>
      </c>
      <c r="J32" s="161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43</v>
      </c>
      <c r="E33" s="150" t="s">
        <v>44</v>
      </c>
      <c r="F33" s="163">
        <f>ROUND((SUM(BE122:BE214)),  2)</f>
        <v>0</v>
      </c>
      <c r="G33" s="38"/>
      <c r="H33" s="38"/>
      <c r="I33" s="164">
        <v>0.20999999999999999</v>
      </c>
      <c r="J33" s="163">
        <f>ROUND(((SUM(BE122:BE214))*I33),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45</v>
      </c>
      <c r="F34" s="163">
        <f>ROUND((SUM(BF122:BF214)),  2)</f>
        <v>0</v>
      </c>
      <c r="G34" s="38"/>
      <c r="H34" s="38"/>
      <c r="I34" s="164">
        <v>0.14999999999999999</v>
      </c>
      <c r="J34" s="163">
        <f>ROUND(((SUM(BF122:BF214))*I34),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46</v>
      </c>
      <c r="F35" s="163">
        <f>ROUND((SUM(BG122:BG214)),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47</v>
      </c>
      <c r="F36" s="163">
        <f>ROUND((SUM(BH122:BH214)),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ROUND((SUM(BI122:BI214)),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49</v>
      </c>
      <c r="E39" s="167"/>
      <c r="F39" s="167"/>
      <c r="G39" s="168" t="s">
        <v>50</v>
      </c>
      <c r="H39" s="169" t="s">
        <v>51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52</v>
      </c>
      <c r="E50" s="173"/>
      <c r="F50" s="173"/>
      <c r="G50" s="172" t="s">
        <v>53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54</v>
      </c>
      <c r="E61" s="175"/>
      <c r="F61" s="176" t="s">
        <v>55</v>
      </c>
      <c r="G61" s="174" t="s">
        <v>54</v>
      </c>
      <c r="H61" s="175"/>
      <c r="I61" s="175"/>
      <c r="J61" s="177" t="s">
        <v>55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56</v>
      </c>
      <c r="E65" s="178"/>
      <c r="F65" s="178"/>
      <c r="G65" s="172" t="s">
        <v>57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54</v>
      </c>
      <c r="E76" s="175"/>
      <c r="F76" s="176" t="s">
        <v>55</v>
      </c>
      <c r="G76" s="174" t="s">
        <v>54</v>
      </c>
      <c r="H76" s="175"/>
      <c r="I76" s="175"/>
      <c r="J76" s="177" t="s">
        <v>55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Svatoňovice zast.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PS 01 - Zabezpečovací zařízení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Svatoňovice</v>
      </c>
      <c r="G89" s="40"/>
      <c r="H89" s="40"/>
      <c r="I89" s="32" t="s">
        <v>22</v>
      </c>
      <c r="J89" s="79" t="str">
        <f>IF(J12="","",J12)</f>
        <v>21. 9. 2021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31</v>
      </c>
      <c r="J91" s="36" t="str">
        <f>E21</f>
        <v>F-PROJEKT-DOPRAVNÍ STAVBY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F-PROJEKT-DOPRAVNÍ STAVBY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118</v>
      </c>
      <c r="D94" s="185"/>
      <c r="E94" s="185"/>
      <c r="F94" s="185"/>
      <c r="G94" s="185"/>
      <c r="H94" s="185"/>
      <c r="I94" s="185"/>
      <c r="J94" s="186" t="s">
        <v>119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120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88"/>
      <c r="C97" s="189"/>
      <c r="D97" s="190" t="s">
        <v>1173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1174</v>
      </c>
      <c r="E98" s="191"/>
      <c r="F98" s="191"/>
      <c r="G98" s="191"/>
      <c r="H98" s="191"/>
      <c r="I98" s="191"/>
      <c r="J98" s="192">
        <f>J132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8"/>
      <c r="C99" s="189"/>
      <c r="D99" s="190" t="s">
        <v>1175</v>
      </c>
      <c r="E99" s="191"/>
      <c r="F99" s="191"/>
      <c r="G99" s="191"/>
      <c r="H99" s="191"/>
      <c r="I99" s="191"/>
      <c r="J99" s="192">
        <f>J141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1176</v>
      </c>
      <c r="E100" s="191"/>
      <c r="F100" s="191"/>
      <c r="G100" s="191"/>
      <c r="H100" s="191"/>
      <c r="I100" s="191"/>
      <c r="J100" s="192">
        <f>J158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1177</v>
      </c>
      <c r="E101" s="191"/>
      <c r="F101" s="191"/>
      <c r="G101" s="191"/>
      <c r="H101" s="191"/>
      <c r="I101" s="191"/>
      <c r="J101" s="192">
        <f>J181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1178</v>
      </c>
      <c r="E102" s="191"/>
      <c r="F102" s="191"/>
      <c r="G102" s="191"/>
      <c r="H102" s="191"/>
      <c r="I102" s="191"/>
      <c r="J102" s="192">
        <f>J202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Svatoňovice zast.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PS 01 - Zabezpečovací zařízení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Svatoňovice</v>
      </c>
      <c r="G116" s="40"/>
      <c r="H116" s="40"/>
      <c r="I116" s="32" t="s">
        <v>22</v>
      </c>
      <c r="J116" s="79" t="str">
        <f>IF(J12="","",J12)</f>
        <v>21. 9. 2021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>Správa železnic, státní organizace</v>
      </c>
      <c r="G118" s="40"/>
      <c r="H118" s="40"/>
      <c r="I118" s="32" t="s">
        <v>31</v>
      </c>
      <c r="J118" s="36" t="str">
        <f>E21</f>
        <v>F-PROJEKT-DOPRAVNÍ STAVBY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36</v>
      </c>
      <c r="J119" s="36" t="str">
        <f>E24</f>
        <v>F-PROJEKT-DOPRAVNÍ STAVBY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146</v>
      </c>
      <c r="D121" s="202" t="s">
        <v>64</v>
      </c>
      <c r="E121" s="202" t="s">
        <v>60</v>
      </c>
      <c r="F121" s="202" t="s">
        <v>61</v>
      </c>
      <c r="G121" s="202" t="s">
        <v>147</v>
      </c>
      <c r="H121" s="202" t="s">
        <v>148</v>
      </c>
      <c r="I121" s="202" t="s">
        <v>149</v>
      </c>
      <c r="J121" s="202" t="s">
        <v>119</v>
      </c>
      <c r="K121" s="203" t="s">
        <v>150</v>
      </c>
      <c r="L121" s="204"/>
      <c r="M121" s="100" t="s">
        <v>1</v>
      </c>
      <c r="N121" s="101" t="s">
        <v>43</v>
      </c>
      <c r="O121" s="101" t="s">
        <v>151</v>
      </c>
      <c r="P121" s="101" t="s">
        <v>152</v>
      </c>
      <c r="Q121" s="101" t="s">
        <v>153</v>
      </c>
      <c r="R121" s="101" t="s">
        <v>154</v>
      </c>
      <c r="S121" s="101" t="s">
        <v>155</v>
      </c>
      <c r="T121" s="102" t="s">
        <v>156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157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P123+P132+P141+P158+P181+P202</f>
        <v>0</v>
      </c>
      <c r="Q122" s="104"/>
      <c r="R122" s="207">
        <f>R123+R132+R141+R158+R181+R202</f>
        <v>0</v>
      </c>
      <c r="S122" s="104"/>
      <c r="T122" s="208">
        <f>T123+T132+T141+T158+T181+T202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78</v>
      </c>
      <c r="AU122" s="17" t="s">
        <v>121</v>
      </c>
      <c r="BK122" s="209">
        <f>BK123+BK132+BK141+BK158+BK181+BK202</f>
        <v>0</v>
      </c>
    </row>
    <row r="123" s="12" customFormat="1" ht="25.92" customHeight="1">
      <c r="A123" s="12"/>
      <c r="B123" s="210"/>
      <c r="C123" s="211"/>
      <c r="D123" s="212" t="s">
        <v>78</v>
      </c>
      <c r="E123" s="213" t="s">
        <v>86</v>
      </c>
      <c r="F123" s="213" t="s">
        <v>161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SUM(P124:P131)</f>
        <v>0</v>
      </c>
      <c r="Q123" s="218"/>
      <c r="R123" s="219">
        <f>SUM(R124:R131)</f>
        <v>0</v>
      </c>
      <c r="S123" s="218"/>
      <c r="T123" s="220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86</v>
      </c>
      <c r="AT123" s="222" t="s">
        <v>78</v>
      </c>
      <c r="AU123" s="222" t="s">
        <v>79</v>
      </c>
      <c r="AY123" s="221" t="s">
        <v>160</v>
      </c>
      <c r="BK123" s="223">
        <f>SUM(BK124:BK131)</f>
        <v>0</v>
      </c>
    </row>
    <row r="124" s="2" customFormat="1" ht="21.75" customHeight="1">
      <c r="A124" s="38"/>
      <c r="B124" s="39"/>
      <c r="C124" s="226" t="s">
        <v>86</v>
      </c>
      <c r="D124" s="226" t="s">
        <v>162</v>
      </c>
      <c r="E124" s="227" t="s">
        <v>1179</v>
      </c>
      <c r="F124" s="228" t="s">
        <v>1180</v>
      </c>
      <c r="G124" s="229" t="s">
        <v>1181</v>
      </c>
      <c r="H124" s="230">
        <v>18.375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44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167</v>
      </c>
      <c r="AT124" s="237" t="s">
        <v>162</v>
      </c>
      <c r="AU124" s="237" t="s">
        <v>86</v>
      </c>
      <c r="AY124" s="17" t="s">
        <v>160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86</v>
      </c>
      <c r="BK124" s="238">
        <f>ROUND(I124*H124,2)</f>
        <v>0</v>
      </c>
      <c r="BL124" s="17" t="s">
        <v>167</v>
      </c>
      <c r="BM124" s="237" t="s">
        <v>88</v>
      </c>
    </row>
    <row r="125" s="2" customFormat="1">
      <c r="A125" s="38"/>
      <c r="B125" s="39"/>
      <c r="C125" s="40"/>
      <c r="D125" s="241" t="s">
        <v>828</v>
      </c>
      <c r="E125" s="40"/>
      <c r="F125" s="283" t="s">
        <v>1182</v>
      </c>
      <c r="G125" s="40"/>
      <c r="H125" s="40"/>
      <c r="I125" s="284"/>
      <c r="J125" s="40"/>
      <c r="K125" s="40"/>
      <c r="L125" s="44"/>
      <c r="M125" s="285"/>
      <c r="N125" s="286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828</v>
      </c>
      <c r="AU125" s="17" t="s">
        <v>86</v>
      </c>
    </row>
    <row r="126" s="2" customFormat="1" ht="16.5" customHeight="1">
      <c r="A126" s="38"/>
      <c r="B126" s="39"/>
      <c r="C126" s="226" t="s">
        <v>88</v>
      </c>
      <c r="D126" s="226" t="s">
        <v>162</v>
      </c>
      <c r="E126" s="227" t="s">
        <v>1183</v>
      </c>
      <c r="F126" s="228" t="s">
        <v>1184</v>
      </c>
      <c r="G126" s="229" t="s">
        <v>1181</v>
      </c>
      <c r="H126" s="230">
        <v>18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44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167</v>
      </c>
      <c r="AT126" s="237" t="s">
        <v>162</v>
      </c>
      <c r="AU126" s="237" t="s">
        <v>86</v>
      </c>
      <c r="AY126" s="17" t="s">
        <v>160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86</v>
      </c>
      <c r="BK126" s="238">
        <f>ROUND(I126*H126,2)</f>
        <v>0</v>
      </c>
      <c r="BL126" s="17" t="s">
        <v>167</v>
      </c>
      <c r="BM126" s="237" t="s">
        <v>167</v>
      </c>
    </row>
    <row r="127" s="2" customFormat="1">
      <c r="A127" s="38"/>
      <c r="B127" s="39"/>
      <c r="C127" s="40"/>
      <c r="D127" s="241" t="s">
        <v>828</v>
      </c>
      <c r="E127" s="40"/>
      <c r="F127" s="283" t="s">
        <v>1185</v>
      </c>
      <c r="G127" s="40"/>
      <c r="H127" s="40"/>
      <c r="I127" s="284"/>
      <c r="J127" s="40"/>
      <c r="K127" s="40"/>
      <c r="L127" s="44"/>
      <c r="M127" s="285"/>
      <c r="N127" s="286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828</v>
      </c>
      <c r="AU127" s="17" t="s">
        <v>86</v>
      </c>
    </row>
    <row r="128" s="2" customFormat="1" ht="21.75" customHeight="1">
      <c r="A128" s="38"/>
      <c r="B128" s="39"/>
      <c r="C128" s="226" t="s">
        <v>178</v>
      </c>
      <c r="D128" s="226" t="s">
        <v>162</v>
      </c>
      <c r="E128" s="227" t="s">
        <v>1186</v>
      </c>
      <c r="F128" s="228" t="s">
        <v>1187</v>
      </c>
      <c r="G128" s="229" t="s">
        <v>1181</v>
      </c>
      <c r="H128" s="230">
        <v>2.1000000000000001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44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167</v>
      </c>
      <c r="AT128" s="237" t="s">
        <v>162</v>
      </c>
      <c r="AU128" s="237" t="s">
        <v>86</v>
      </c>
      <c r="AY128" s="17" t="s">
        <v>160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86</v>
      </c>
      <c r="BK128" s="238">
        <f>ROUND(I128*H128,2)</f>
        <v>0</v>
      </c>
      <c r="BL128" s="17" t="s">
        <v>167</v>
      </c>
      <c r="BM128" s="237" t="s">
        <v>181</v>
      </c>
    </row>
    <row r="129" s="2" customFormat="1">
      <c r="A129" s="38"/>
      <c r="B129" s="39"/>
      <c r="C129" s="40"/>
      <c r="D129" s="241" t="s">
        <v>828</v>
      </c>
      <c r="E129" s="40"/>
      <c r="F129" s="283" t="s">
        <v>1188</v>
      </c>
      <c r="G129" s="40"/>
      <c r="H129" s="40"/>
      <c r="I129" s="284"/>
      <c r="J129" s="40"/>
      <c r="K129" s="40"/>
      <c r="L129" s="44"/>
      <c r="M129" s="285"/>
      <c r="N129" s="286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828</v>
      </c>
      <c r="AU129" s="17" t="s">
        <v>86</v>
      </c>
    </row>
    <row r="130" s="2" customFormat="1" ht="24.15" customHeight="1">
      <c r="A130" s="38"/>
      <c r="B130" s="39"/>
      <c r="C130" s="226" t="s">
        <v>167</v>
      </c>
      <c r="D130" s="226" t="s">
        <v>162</v>
      </c>
      <c r="E130" s="227" t="s">
        <v>1189</v>
      </c>
      <c r="F130" s="228" t="s">
        <v>1190</v>
      </c>
      <c r="G130" s="229" t="s">
        <v>1191</v>
      </c>
      <c r="H130" s="230">
        <v>138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44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167</v>
      </c>
      <c r="AT130" s="237" t="s">
        <v>162</v>
      </c>
      <c r="AU130" s="237" t="s">
        <v>86</v>
      </c>
      <c r="AY130" s="17" t="s">
        <v>160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86</v>
      </c>
      <c r="BK130" s="238">
        <f>ROUND(I130*H130,2)</f>
        <v>0</v>
      </c>
      <c r="BL130" s="17" t="s">
        <v>167</v>
      </c>
      <c r="BM130" s="237" t="s">
        <v>191</v>
      </c>
    </row>
    <row r="131" s="2" customFormat="1">
      <c r="A131" s="38"/>
      <c r="B131" s="39"/>
      <c r="C131" s="40"/>
      <c r="D131" s="241" t="s">
        <v>828</v>
      </c>
      <c r="E131" s="40"/>
      <c r="F131" s="283" t="s">
        <v>1192</v>
      </c>
      <c r="G131" s="40"/>
      <c r="H131" s="40"/>
      <c r="I131" s="284"/>
      <c r="J131" s="40"/>
      <c r="K131" s="40"/>
      <c r="L131" s="44"/>
      <c r="M131" s="285"/>
      <c r="N131" s="28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828</v>
      </c>
      <c r="AU131" s="17" t="s">
        <v>86</v>
      </c>
    </row>
    <row r="132" s="12" customFormat="1" ht="25.92" customHeight="1">
      <c r="A132" s="12"/>
      <c r="B132" s="210"/>
      <c r="C132" s="211"/>
      <c r="D132" s="212" t="s">
        <v>78</v>
      </c>
      <c r="E132" s="213" t="s">
        <v>385</v>
      </c>
      <c r="F132" s="213" t="s">
        <v>1193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SUM(P133:P140)</f>
        <v>0</v>
      </c>
      <c r="Q132" s="218"/>
      <c r="R132" s="219">
        <f>SUM(R133:R140)</f>
        <v>0</v>
      </c>
      <c r="S132" s="218"/>
      <c r="T132" s="220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86</v>
      </c>
      <c r="AT132" s="222" t="s">
        <v>78</v>
      </c>
      <c r="AU132" s="222" t="s">
        <v>79</v>
      </c>
      <c r="AY132" s="221" t="s">
        <v>160</v>
      </c>
      <c r="BK132" s="223">
        <f>SUM(BK133:BK140)</f>
        <v>0</v>
      </c>
    </row>
    <row r="133" s="2" customFormat="1" ht="24.15" customHeight="1">
      <c r="A133" s="38"/>
      <c r="B133" s="39"/>
      <c r="C133" s="226" t="s">
        <v>203</v>
      </c>
      <c r="D133" s="226" t="s">
        <v>162</v>
      </c>
      <c r="E133" s="227" t="s">
        <v>1194</v>
      </c>
      <c r="F133" s="228" t="s">
        <v>1195</v>
      </c>
      <c r="G133" s="229" t="s">
        <v>216</v>
      </c>
      <c r="H133" s="230">
        <v>6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44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167</v>
      </c>
      <c r="AT133" s="237" t="s">
        <v>162</v>
      </c>
      <c r="AU133" s="237" t="s">
        <v>86</v>
      </c>
      <c r="AY133" s="17" t="s">
        <v>160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86</v>
      </c>
      <c r="BK133" s="238">
        <f>ROUND(I133*H133,2)</f>
        <v>0</v>
      </c>
      <c r="BL133" s="17" t="s">
        <v>167</v>
      </c>
      <c r="BM133" s="237" t="s">
        <v>206</v>
      </c>
    </row>
    <row r="134" s="2" customFormat="1">
      <c r="A134" s="38"/>
      <c r="B134" s="39"/>
      <c r="C134" s="40"/>
      <c r="D134" s="241" t="s">
        <v>828</v>
      </c>
      <c r="E134" s="40"/>
      <c r="F134" s="283" t="s">
        <v>1196</v>
      </c>
      <c r="G134" s="40"/>
      <c r="H134" s="40"/>
      <c r="I134" s="284"/>
      <c r="J134" s="40"/>
      <c r="K134" s="40"/>
      <c r="L134" s="44"/>
      <c r="M134" s="285"/>
      <c r="N134" s="28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828</v>
      </c>
      <c r="AU134" s="17" t="s">
        <v>86</v>
      </c>
    </row>
    <row r="135" s="2" customFormat="1" ht="16.5" customHeight="1">
      <c r="A135" s="38"/>
      <c r="B135" s="39"/>
      <c r="C135" s="226" t="s">
        <v>181</v>
      </c>
      <c r="D135" s="226" t="s">
        <v>162</v>
      </c>
      <c r="E135" s="227" t="s">
        <v>1197</v>
      </c>
      <c r="F135" s="228" t="s">
        <v>1198</v>
      </c>
      <c r="G135" s="229" t="s">
        <v>1199</v>
      </c>
      <c r="H135" s="230">
        <v>5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44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167</v>
      </c>
      <c r="AT135" s="237" t="s">
        <v>162</v>
      </c>
      <c r="AU135" s="237" t="s">
        <v>86</v>
      </c>
      <c r="AY135" s="17" t="s">
        <v>160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86</v>
      </c>
      <c r="BK135" s="238">
        <f>ROUND(I135*H135,2)</f>
        <v>0</v>
      </c>
      <c r="BL135" s="17" t="s">
        <v>167</v>
      </c>
      <c r="BM135" s="237" t="s">
        <v>211</v>
      </c>
    </row>
    <row r="136" s="2" customFormat="1">
      <c r="A136" s="38"/>
      <c r="B136" s="39"/>
      <c r="C136" s="40"/>
      <c r="D136" s="241" t="s">
        <v>828</v>
      </c>
      <c r="E136" s="40"/>
      <c r="F136" s="283" t="s">
        <v>1200</v>
      </c>
      <c r="G136" s="40"/>
      <c r="H136" s="40"/>
      <c r="I136" s="284"/>
      <c r="J136" s="40"/>
      <c r="K136" s="40"/>
      <c r="L136" s="44"/>
      <c r="M136" s="285"/>
      <c r="N136" s="28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828</v>
      </c>
      <c r="AU136" s="17" t="s">
        <v>86</v>
      </c>
    </row>
    <row r="137" s="2" customFormat="1" ht="24.15" customHeight="1">
      <c r="A137" s="38"/>
      <c r="B137" s="39"/>
      <c r="C137" s="226" t="s">
        <v>215</v>
      </c>
      <c r="D137" s="226" t="s">
        <v>162</v>
      </c>
      <c r="E137" s="227" t="s">
        <v>1201</v>
      </c>
      <c r="F137" s="228" t="s">
        <v>1202</v>
      </c>
      <c r="G137" s="229" t="s">
        <v>216</v>
      </c>
      <c r="H137" s="230">
        <v>17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44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167</v>
      </c>
      <c r="AT137" s="237" t="s">
        <v>162</v>
      </c>
      <c r="AU137" s="237" t="s">
        <v>86</v>
      </c>
      <c r="AY137" s="17" t="s">
        <v>160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86</v>
      </c>
      <c r="BK137" s="238">
        <f>ROUND(I137*H137,2)</f>
        <v>0</v>
      </c>
      <c r="BL137" s="17" t="s">
        <v>167</v>
      </c>
      <c r="BM137" s="237" t="s">
        <v>220</v>
      </c>
    </row>
    <row r="138" s="2" customFormat="1">
      <c r="A138" s="38"/>
      <c r="B138" s="39"/>
      <c r="C138" s="40"/>
      <c r="D138" s="241" t="s">
        <v>828</v>
      </c>
      <c r="E138" s="40"/>
      <c r="F138" s="283" t="s">
        <v>1203</v>
      </c>
      <c r="G138" s="40"/>
      <c r="H138" s="40"/>
      <c r="I138" s="284"/>
      <c r="J138" s="40"/>
      <c r="K138" s="40"/>
      <c r="L138" s="44"/>
      <c r="M138" s="285"/>
      <c r="N138" s="28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828</v>
      </c>
      <c r="AU138" s="17" t="s">
        <v>86</v>
      </c>
    </row>
    <row r="139" s="2" customFormat="1" ht="24.15" customHeight="1">
      <c r="A139" s="38"/>
      <c r="B139" s="39"/>
      <c r="C139" s="226" t="s">
        <v>191</v>
      </c>
      <c r="D139" s="226" t="s">
        <v>162</v>
      </c>
      <c r="E139" s="227" t="s">
        <v>1204</v>
      </c>
      <c r="F139" s="228" t="s">
        <v>1205</v>
      </c>
      <c r="G139" s="229" t="s">
        <v>1199</v>
      </c>
      <c r="H139" s="230">
        <v>1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44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167</v>
      </c>
      <c r="AT139" s="237" t="s">
        <v>162</v>
      </c>
      <c r="AU139" s="237" t="s">
        <v>86</v>
      </c>
      <c r="AY139" s="17" t="s">
        <v>160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86</v>
      </c>
      <c r="BK139" s="238">
        <f>ROUND(I139*H139,2)</f>
        <v>0</v>
      </c>
      <c r="BL139" s="17" t="s">
        <v>167</v>
      </c>
      <c r="BM139" s="237" t="s">
        <v>230</v>
      </c>
    </row>
    <row r="140" s="2" customFormat="1">
      <c r="A140" s="38"/>
      <c r="B140" s="39"/>
      <c r="C140" s="40"/>
      <c r="D140" s="241" t="s">
        <v>828</v>
      </c>
      <c r="E140" s="40"/>
      <c r="F140" s="283" t="s">
        <v>1206</v>
      </c>
      <c r="G140" s="40"/>
      <c r="H140" s="40"/>
      <c r="I140" s="284"/>
      <c r="J140" s="40"/>
      <c r="K140" s="40"/>
      <c r="L140" s="44"/>
      <c r="M140" s="285"/>
      <c r="N140" s="28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828</v>
      </c>
      <c r="AU140" s="17" t="s">
        <v>86</v>
      </c>
    </row>
    <row r="141" s="12" customFormat="1" ht="25.92" customHeight="1">
      <c r="A141" s="12"/>
      <c r="B141" s="210"/>
      <c r="C141" s="211"/>
      <c r="D141" s="212" t="s">
        <v>78</v>
      </c>
      <c r="E141" s="213" t="s">
        <v>394</v>
      </c>
      <c r="F141" s="213" t="s">
        <v>937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SUM(P142:P157)</f>
        <v>0</v>
      </c>
      <c r="Q141" s="218"/>
      <c r="R141" s="219">
        <f>SUM(R142:R157)</f>
        <v>0</v>
      </c>
      <c r="S141" s="218"/>
      <c r="T141" s="220">
        <f>SUM(T142:T157)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86</v>
      </c>
      <c r="AT141" s="222" t="s">
        <v>78</v>
      </c>
      <c r="AU141" s="222" t="s">
        <v>79</v>
      </c>
      <c r="AY141" s="221" t="s">
        <v>160</v>
      </c>
      <c r="BK141" s="223">
        <f>SUM(BK142:BK157)</f>
        <v>0</v>
      </c>
    </row>
    <row r="142" s="2" customFormat="1" ht="21.75" customHeight="1">
      <c r="A142" s="38"/>
      <c r="B142" s="39"/>
      <c r="C142" s="226" t="s">
        <v>234</v>
      </c>
      <c r="D142" s="226" t="s">
        <v>162</v>
      </c>
      <c r="E142" s="227" t="s">
        <v>1207</v>
      </c>
      <c r="F142" s="228" t="s">
        <v>1208</v>
      </c>
      <c r="G142" s="229" t="s">
        <v>216</v>
      </c>
      <c r="H142" s="230">
        <v>30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44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167</v>
      </c>
      <c r="AT142" s="237" t="s">
        <v>162</v>
      </c>
      <c r="AU142" s="237" t="s">
        <v>86</v>
      </c>
      <c r="AY142" s="17" t="s">
        <v>160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86</v>
      </c>
      <c r="BK142" s="238">
        <f>ROUND(I142*H142,2)</f>
        <v>0</v>
      </c>
      <c r="BL142" s="17" t="s">
        <v>167</v>
      </c>
      <c r="BM142" s="237" t="s">
        <v>237</v>
      </c>
    </row>
    <row r="143" s="2" customFormat="1">
      <c r="A143" s="38"/>
      <c r="B143" s="39"/>
      <c r="C143" s="40"/>
      <c r="D143" s="241" t="s">
        <v>828</v>
      </c>
      <c r="E143" s="40"/>
      <c r="F143" s="283" t="s">
        <v>1209</v>
      </c>
      <c r="G143" s="40"/>
      <c r="H143" s="40"/>
      <c r="I143" s="284"/>
      <c r="J143" s="40"/>
      <c r="K143" s="40"/>
      <c r="L143" s="44"/>
      <c r="M143" s="285"/>
      <c r="N143" s="28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828</v>
      </c>
      <c r="AU143" s="17" t="s">
        <v>86</v>
      </c>
    </row>
    <row r="144" s="2" customFormat="1" ht="16.5" customHeight="1">
      <c r="A144" s="38"/>
      <c r="B144" s="39"/>
      <c r="C144" s="226" t="s">
        <v>206</v>
      </c>
      <c r="D144" s="226" t="s">
        <v>162</v>
      </c>
      <c r="E144" s="227" t="s">
        <v>1210</v>
      </c>
      <c r="F144" s="228" t="s">
        <v>1211</v>
      </c>
      <c r="G144" s="229" t="s">
        <v>1199</v>
      </c>
      <c r="H144" s="230">
        <v>5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44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167</v>
      </c>
      <c r="AT144" s="237" t="s">
        <v>162</v>
      </c>
      <c r="AU144" s="237" t="s">
        <v>86</v>
      </c>
      <c r="AY144" s="17" t="s">
        <v>160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86</v>
      </c>
      <c r="BK144" s="238">
        <f>ROUND(I144*H144,2)</f>
        <v>0</v>
      </c>
      <c r="BL144" s="17" t="s">
        <v>167</v>
      </c>
      <c r="BM144" s="237" t="s">
        <v>243</v>
      </c>
    </row>
    <row r="145" s="2" customFormat="1">
      <c r="A145" s="38"/>
      <c r="B145" s="39"/>
      <c r="C145" s="40"/>
      <c r="D145" s="241" t="s">
        <v>828</v>
      </c>
      <c r="E145" s="40"/>
      <c r="F145" s="283" t="s">
        <v>1212</v>
      </c>
      <c r="G145" s="40"/>
      <c r="H145" s="40"/>
      <c r="I145" s="284"/>
      <c r="J145" s="40"/>
      <c r="K145" s="40"/>
      <c r="L145" s="44"/>
      <c r="M145" s="285"/>
      <c r="N145" s="286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828</v>
      </c>
      <c r="AU145" s="17" t="s">
        <v>86</v>
      </c>
    </row>
    <row r="146" s="2" customFormat="1" ht="24.15" customHeight="1">
      <c r="A146" s="38"/>
      <c r="B146" s="39"/>
      <c r="C146" s="226" t="s">
        <v>247</v>
      </c>
      <c r="D146" s="226" t="s">
        <v>162</v>
      </c>
      <c r="E146" s="227" t="s">
        <v>1213</v>
      </c>
      <c r="F146" s="228" t="s">
        <v>1214</v>
      </c>
      <c r="G146" s="229" t="s">
        <v>216</v>
      </c>
      <c r="H146" s="230">
        <v>29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44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167</v>
      </c>
      <c r="AT146" s="237" t="s">
        <v>162</v>
      </c>
      <c r="AU146" s="237" t="s">
        <v>86</v>
      </c>
      <c r="AY146" s="17" t="s">
        <v>160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86</v>
      </c>
      <c r="BK146" s="238">
        <f>ROUND(I146*H146,2)</f>
        <v>0</v>
      </c>
      <c r="BL146" s="17" t="s">
        <v>167</v>
      </c>
      <c r="BM146" s="237" t="s">
        <v>250</v>
      </c>
    </row>
    <row r="147" s="2" customFormat="1">
      <c r="A147" s="38"/>
      <c r="B147" s="39"/>
      <c r="C147" s="40"/>
      <c r="D147" s="241" t="s">
        <v>828</v>
      </c>
      <c r="E147" s="40"/>
      <c r="F147" s="283" t="s">
        <v>1215</v>
      </c>
      <c r="G147" s="40"/>
      <c r="H147" s="40"/>
      <c r="I147" s="284"/>
      <c r="J147" s="40"/>
      <c r="K147" s="40"/>
      <c r="L147" s="44"/>
      <c r="M147" s="285"/>
      <c r="N147" s="28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828</v>
      </c>
      <c r="AU147" s="17" t="s">
        <v>86</v>
      </c>
    </row>
    <row r="148" s="2" customFormat="1" ht="24.15" customHeight="1">
      <c r="A148" s="38"/>
      <c r="B148" s="39"/>
      <c r="C148" s="226" t="s">
        <v>211</v>
      </c>
      <c r="D148" s="226" t="s">
        <v>162</v>
      </c>
      <c r="E148" s="227" t="s">
        <v>1216</v>
      </c>
      <c r="F148" s="228" t="s">
        <v>1217</v>
      </c>
      <c r="G148" s="229" t="s">
        <v>1199</v>
      </c>
      <c r="H148" s="230">
        <v>4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44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167</v>
      </c>
      <c r="AT148" s="237" t="s">
        <v>162</v>
      </c>
      <c r="AU148" s="237" t="s">
        <v>86</v>
      </c>
      <c r="AY148" s="17" t="s">
        <v>160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86</v>
      </c>
      <c r="BK148" s="238">
        <f>ROUND(I148*H148,2)</f>
        <v>0</v>
      </c>
      <c r="BL148" s="17" t="s">
        <v>167</v>
      </c>
      <c r="BM148" s="237" t="s">
        <v>257</v>
      </c>
    </row>
    <row r="149" s="2" customFormat="1">
      <c r="A149" s="38"/>
      <c r="B149" s="39"/>
      <c r="C149" s="40"/>
      <c r="D149" s="241" t="s">
        <v>828</v>
      </c>
      <c r="E149" s="40"/>
      <c r="F149" s="283" t="s">
        <v>1218</v>
      </c>
      <c r="G149" s="40"/>
      <c r="H149" s="40"/>
      <c r="I149" s="284"/>
      <c r="J149" s="40"/>
      <c r="K149" s="40"/>
      <c r="L149" s="44"/>
      <c r="M149" s="285"/>
      <c r="N149" s="286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828</v>
      </c>
      <c r="AU149" s="17" t="s">
        <v>86</v>
      </c>
    </row>
    <row r="150" s="2" customFormat="1" ht="21.75" customHeight="1">
      <c r="A150" s="38"/>
      <c r="B150" s="39"/>
      <c r="C150" s="226" t="s">
        <v>259</v>
      </c>
      <c r="D150" s="226" t="s">
        <v>162</v>
      </c>
      <c r="E150" s="227" t="s">
        <v>1219</v>
      </c>
      <c r="F150" s="228" t="s">
        <v>1220</v>
      </c>
      <c r="G150" s="229" t="s">
        <v>1199</v>
      </c>
      <c r="H150" s="230">
        <v>2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44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167</v>
      </c>
      <c r="AT150" s="237" t="s">
        <v>162</v>
      </c>
      <c r="AU150" s="237" t="s">
        <v>86</v>
      </c>
      <c r="AY150" s="17" t="s">
        <v>160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86</v>
      </c>
      <c r="BK150" s="238">
        <f>ROUND(I150*H150,2)</f>
        <v>0</v>
      </c>
      <c r="BL150" s="17" t="s">
        <v>167</v>
      </c>
      <c r="BM150" s="237" t="s">
        <v>262</v>
      </c>
    </row>
    <row r="151" s="2" customFormat="1">
      <c r="A151" s="38"/>
      <c r="B151" s="39"/>
      <c r="C151" s="40"/>
      <c r="D151" s="241" t="s">
        <v>828</v>
      </c>
      <c r="E151" s="40"/>
      <c r="F151" s="283" t="s">
        <v>1221</v>
      </c>
      <c r="G151" s="40"/>
      <c r="H151" s="40"/>
      <c r="I151" s="284"/>
      <c r="J151" s="40"/>
      <c r="K151" s="40"/>
      <c r="L151" s="44"/>
      <c r="M151" s="285"/>
      <c r="N151" s="28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828</v>
      </c>
      <c r="AU151" s="17" t="s">
        <v>86</v>
      </c>
    </row>
    <row r="152" s="2" customFormat="1" ht="21.75" customHeight="1">
      <c r="A152" s="38"/>
      <c r="B152" s="39"/>
      <c r="C152" s="226" t="s">
        <v>220</v>
      </c>
      <c r="D152" s="226" t="s">
        <v>162</v>
      </c>
      <c r="E152" s="227" t="s">
        <v>1222</v>
      </c>
      <c r="F152" s="228" t="s">
        <v>1223</v>
      </c>
      <c r="G152" s="229" t="s">
        <v>1199</v>
      </c>
      <c r="H152" s="230">
        <v>1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44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167</v>
      </c>
      <c r="AT152" s="237" t="s">
        <v>162</v>
      </c>
      <c r="AU152" s="237" t="s">
        <v>86</v>
      </c>
      <c r="AY152" s="17" t="s">
        <v>160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86</v>
      </c>
      <c r="BK152" s="238">
        <f>ROUND(I152*H152,2)</f>
        <v>0</v>
      </c>
      <c r="BL152" s="17" t="s">
        <v>167</v>
      </c>
      <c r="BM152" s="237" t="s">
        <v>267</v>
      </c>
    </row>
    <row r="153" s="2" customFormat="1">
      <c r="A153" s="38"/>
      <c r="B153" s="39"/>
      <c r="C153" s="40"/>
      <c r="D153" s="241" t="s">
        <v>828</v>
      </c>
      <c r="E153" s="40"/>
      <c r="F153" s="283" t="s">
        <v>1221</v>
      </c>
      <c r="G153" s="40"/>
      <c r="H153" s="40"/>
      <c r="I153" s="284"/>
      <c r="J153" s="40"/>
      <c r="K153" s="40"/>
      <c r="L153" s="44"/>
      <c r="M153" s="285"/>
      <c r="N153" s="286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828</v>
      </c>
      <c r="AU153" s="17" t="s">
        <v>86</v>
      </c>
    </row>
    <row r="154" s="2" customFormat="1" ht="21.75" customHeight="1">
      <c r="A154" s="38"/>
      <c r="B154" s="39"/>
      <c r="C154" s="226" t="s">
        <v>8</v>
      </c>
      <c r="D154" s="226" t="s">
        <v>162</v>
      </c>
      <c r="E154" s="227" t="s">
        <v>1224</v>
      </c>
      <c r="F154" s="228" t="s">
        <v>1225</v>
      </c>
      <c r="G154" s="229" t="s">
        <v>1199</v>
      </c>
      <c r="H154" s="230">
        <v>7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44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167</v>
      </c>
      <c r="AT154" s="237" t="s">
        <v>162</v>
      </c>
      <c r="AU154" s="237" t="s">
        <v>86</v>
      </c>
      <c r="AY154" s="17" t="s">
        <v>160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86</v>
      </c>
      <c r="BK154" s="238">
        <f>ROUND(I154*H154,2)</f>
        <v>0</v>
      </c>
      <c r="BL154" s="17" t="s">
        <v>167</v>
      </c>
      <c r="BM154" s="237" t="s">
        <v>271</v>
      </c>
    </row>
    <row r="155" s="2" customFormat="1">
      <c r="A155" s="38"/>
      <c r="B155" s="39"/>
      <c r="C155" s="40"/>
      <c r="D155" s="241" t="s">
        <v>828</v>
      </c>
      <c r="E155" s="40"/>
      <c r="F155" s="283" t="s">
        <v>1221</v>
      </c>
      <c r="G155" s="40"/>
      <c r="H155" s="40"/>
      <c r="I155" s="284"/>
      <c r="J155" s="40"/>
      <c r="K155" s="40"/>
      <c r="L155" s="44"/>
      <c r="M155" s="285"/>
      <c r="N155" s="28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828</v>
      </c>
      <c r="AU155" s="17" t="s">
        <v>86</v>
      </c>
    </row>
    <row r="156" s="2" customFormat="1" ht="24.15" customHeight="1">
      <c r="A156" s="38"/>
      <c r="B156" s="39"/>
      <c r="C156" s="226" t="s">
        <v>230</v>
      </c>
      <c r="D156" s="226" t="s">
        <v>162</v>
      </c>
      <c r="E156" s="227" t="s">
        <v>1226</v>
      </c>
      <c r="F156" s="228" t="s">
        <v>1227</v>
      </c>
      <c r="G156" s="229" t="s">
        <v>1228</v>
      </c>
      <c r="H156" s="230">
        <v>32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44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167</v>
      </c>
      <c r="AT156" s="237" t="s">
        <v>162</v>
      </c>
      <c r="AU156" s="237" t="s">
        <v>86</v>
      </c>
      <c r="AY156" s="17" t="s">
        <v>160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86</v>
      </c>
      <c r="BK156" s="238">
        <f>ROUND(I156*H156,2)</f>
        <v>0</v>
      </c>
      <c r="BL156" s="17" t="s">
        <v>167</v>
      </c>
      <c r="BM156" s="237" t="s">
        <v>278</v>
      </c>
    </row>
    <row r="157" s="2" customFormat="1">
      <c r="A157" s="38"/>
      <c r="B157" s="39"/>
      <c r="C157" s="40"/>
      <c r="D157" s="241" t="s">
        <v>828</v>
      </c>
      <c r="E157" s="40"/>
      <c r="F157" s="283" t="s">
        <v>1229</v>
      </c>
      <c r="G157" s="40"/>
      <c r="H157" s="40"/>
      <c r="I157" s="284"/>
      <c r="J157" s="40"/>
      <c r="K157" s="40"/>
      <c r="L157" s="44"/>
      <c r="M157" s="285"/>
      <c r="N157" s="286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828</v>
      </c>
      <c r="AU157" s="17" t="s">
        <v>86</v>
      </c>
    </row>
    <row r="158" s="12" customFormat="1" ht="25.92" customHeight="1">
      <c r="A158" s="12"/>
      <c r="B158" s="210"/>
      <c r="C158" s="211"/>
      <c r="D158" s="212" t="s">
        <v>78</v>
      </c>
      <c r="E158" s="213" t="s">
        <v>1230</v>
      </c>
      <c r="F158" s="213" t="s">
        <v>1231</v>
      </c>
      <c r="G158" s="211"/>
      <c r="H158" s="211"/>
      <c r="I158" s="214"/>
      <c r="J158" s="215">
        <f>BK158</f>
        <v>0</v>
      </c>
      <c r="K158" s="211"/>
      <c r="L158" s="216"/>
      <c r="M158" s="217"/>
      <c r="N158" s="218"/>
      <c r="O158" s="218"/>
      <c r="P158" s="219">
        <f>SUM(P159:P180)</f>
        <v>0</v>
      </c>
      <c r="Q158" s="218"/>
      <c r="R158" s="219">
        <f>SUM(R159:R180)</f>
        <v>0</v>
      </c>
      <c r="S158" s="218"/>
      <c r="T158" s="220">
        <f>SUM(T159:T180)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86</v>
      </c>
      <c r="AT158" s="222" t="s">
        <v>78</v>
      </c>
      <c r="AU158" s="222" t="s">
        <v>79</v>
      </c>
      <c r="AY158" s="221" t="s">
        <v>160</v>
      </c>
      <c r="BK158" s="223">
        <f>SUM(BK159:BK180)</f>
        <v>0</v>
      </c>
    </row>
    <row r="159" s="2" customFormat="1" ht="24.15" customHeight="1">
      <c r="A159" s="38"/>
      <c r="B159" s="39"/>
      <c r="C159" s="226" t="s">
        <v>281</v>
      </c>
      <c r="D159" s="226" t="s">
        <v>162</v>
      </c>
      <c r="E159" s="227" t="s">
        <v>1232</v>
      </c>
      <c r="F159" s="228" t="s">
        <v>1233</v>
      </c>
      <c r="G159" s="229" t="s">
        <v>1234</v>
      </c>
      <c r="H159" s="230">
        <v>0.88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44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167</v>
      </c>
      <c r="AT159" s="237" t="s">
        <v>162</v>
      </c>
      <c r="AU159" s="237" t="s">
        <v>86</v>
      </c>
      <c r="AY159" s="17" t="s">
        <v>160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86</v>
      </c>
      <c r="BK159" s="238">
        <f>ROUND(I159*H159,2)</f>
        <v>0</v>
      </c>
      <c r="BL159" s="17" t="s">
        <v>167</v>
      </c>
      <c r="BM159" s="237" t="s">
        <v>284</v>
      </c>
    </row>
    <row r="160" s="2" customFormat="1">
      <c r="A160" s="38"/>
      <c r="B160" s="39"/>
      <c r="C160" s="40"/>
      <c r="D160" s="241" t="s">
        <v>828</v>
      </c>
      <c r="E160" s="40"/>
      <c r="F160" s="283" t="s">
        <v>1235</v>
      </c>
      <c r="G160" s="40"/>
      <c r="H160" s="40"/>
      <c r="I160" s="284"/>
      <c r="J160" s="40"/>
      <c r="K160" s="40"/>
      <c r="L160" s="44"/>
      <c r="M160" s="285"/>
      <c r="N160" s="286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828</v>
      </c>
      <c r="AU160" s="17" t="s">
        <v>86</v>
      </c>
    </row>
    <row r="161" s="2" customFormat="1" ht="24.15" customHeight="1">
      <c r="A161" s="38"/>
      <c r="B161" s="39"/>
      <c r="C161" s="226" t="s">
        <v>237</v>
      </c>
      <c r="D161" s="226" t="s">
        <v>162</v>
      </c>
      <c r="E161" s="227" t="s">
        <v>1236</v>
      </c>
      <c r="F161" s="228" t="s">
        <v>1237</v>
      </c>
      <c r="G161" s="229" t="s">
        <v>1234</v>
      </c>
      <c r="H161" s="230">
        <v>0.44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44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167</v>
      </c>
      <c r="AT161" s="237" t="s">
        <v>162</v>
      </c>
      <c r="AU161" s="237" t="s">
        <v>86</v>
      </c>
      <c r="AY161" s="17" t="s">
        <v>160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86</v>
      </c>
      <c r="BK161" s="238">
        <f>ROUND(I161*H161,2)</f>
        <v>0</v>
      </c>
      <c r="BL161" s="17" t="s">
        <v>167</v>
      </c>
      <c r="BM161" s="237" t="s">
        <v>290</v>
      </c>
    </row>
    <row r="162" s="2" customFormat="1">
      <c r="A162" s="38"/>
      <c r="B162" s="39"/>
      <c r="C162" s="40"/>
      <c r="D162" s="241" t="s">
        <v>828</v>
      </c>
      <c r="E162" s="40"/>
      <c r="F162" s="283" t="s">
        <v>1238</v>
      </c>
      <c r="G162" s="40"/>
      <c r="H162" s="40"/>
      <c r="I162" s="284"/>
      <c r="J162" s="40"/>
      <c r="K162" s="40"/>
      <c r="L162" s="44"/>
      <c r="M162" s="285"/>
      <c r="N162" s="286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828</v>
      </c>
      <c r="AU162" s="17" t="s">
        <v>86</v>
      </c>
    </row>
    <row r="163" s="2" customFormat="1" ht="24.15" customHeight="1">
      <c r="A163" s="38"/>
      <c r="B163" s="39"/>
      <c r="C163" s="226" t="s">
        <v>292</v>
      </c>
      <c r="D163" s="226" t="s">
        <v>162</v>
      </c>
      <c r="E163" s="227" t="s">
        <v>1239</v>
      </c>
      <c r="F163" s="228" t="s">
        <v>1240</v>
      </c>
      <c r="G163" s="229" t="s">
        <v>1234</v>
      </c>
      <c r="H163" s="230">
        <v>0.44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44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167</v>
      </c>
      <c r="AT163" s="237" t="s">
        <v>162</v>
      </c>
      <c r="AU163" s="237" t="s">
        <v>86</v>
      </c>
      <c r="AY163" s="17" t="s">
        <v>160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86</v>
      </c>
      <c r="BK163" s="238">
        <f>ROUND(I163*H163,2)</f>
        <v>0</v>
      </c>
      <c r="BL163" s="17" t="s">
        <v>167</v>
      </c>
      <c r="BM163" s="237" t="s">
        <v>295</v>
      </c>
    </row>
    <row r="164" s="2" customFormat="1">
      <c r="A164" s="38"/>
      <c r="B164" s="39"/>
      <c r="C164" s="40"/>
      <c r="D164" s="241" t="s">
        <v>828</v>
      </c>
      <c r="E164" s="40"/>
      <c r="F164" s="283" t="s">
        <v>1241</v>
      </c>
      <c r="G164" s="40"/>
      <c r="H164" s="40"/>
      <c r="I164" s="284"/>
      <c r="J164" s="40"/>
      <c r="K164" s="40"/>
      <c r="L164" s="44"/>
      <c r="M164" s="285"/>
      <c r="N164" s="286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828</v>
      </c>
      <c r="AU164" s="17" t="s">
        <v>86</v>
      </c>
    </row>
    <row r="165" s="2" customFormat="1" ht="24.15" customHeight="1">
      <c r="A165" s="38"/>
      <c r="B165" s="39"/>
      <c r="C165" s="226" t="s">
        <v>243</v>
      </c>
      <c r="D165" s="226" t="s">
        <v>162</v>
      </c>
      <c r="E165" s="227" t="s">
        <v>1242</v>
      </c>
      <c r="F165" s="228" t="s">
        <v>1243</v>
      </c>
      <c r="G165" s="229" t="s">
        <v>1234</v>
      </c>
      <c r="H165" s="230">
        <v>2.3999999999999999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44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167</v>
      </c>
      <c r="AT165" s="237" t="s">
        <v>162</v>
      </c>
      <c r="AU165" s="237" t="s">
        <v>86</v>
      </c>
      <c r="AY165" s="17" t="s">
        <v>160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86</v>
      </c>
      <c r="BK165" s="238">
        <f>ROUND(I165*H165,2)</f>
        <v>0</v>
      </c>
      <c r="BL165" s="17" t="s">
        <v>167</v>
      </c>
      <c r="BM165" s="237" t="s">
        <v>300</v>
      </c>
    </row>
    <row r="166" s="2" customFormat="1">
      <c r="A166" s="38"/>
      <c r="B166" s="39"/>
      <c r="C166" s="40"/>
      <c r="D166" s="241" t="s">
        <v>828</v>
      </c>
      <c r="E166" s="40"/>
      <c r="F166" s="283" t="s">
        <v>1244</v>
      </c>
      <c r="G166" s="40"/>
      <c r="H166" s="40"/>
      <c r="I166" s="284"/>
      <c r="J166" s="40"/>
      <c r="K166" s="40"/>
      <c r="L166" s="44"/>
      <c r="M166" s="285"/>
      <c r="N166" s="28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828</v>
      </c>
      <c r="AU166" s="17" t="s">
        <v>86</v>
      </c>
    </row>
    <row r="167" s="2" customFormat="1" ht="24.15" customHeight="1">
      <c r="A167" s="38"/>
      <c r="B167" s="39"/>
      <c r="C167" s="226" t="s">
        <v>7</v>
      </c>
      <c r="D167" s="226" t="s">
        <v>162</v>
      </c>
      <c r="E167" s="227" t="s">
        <v>1245</v>
      </c>
      <c r="F167" s="228" t="s">
        <v>1246</v>
      </c>
      <c r="G167" s="229" t="s">
        <v>1234</v>
      </c>
      <c r="H167" s="230">
        <v>1.2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44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167</v>
      </c>
      <c r="AT167" s="237" t="s">
        <v>162</v>
      </c>
      <c r="AU167" s="237" t="s">
        <v>86</v>
      </c>
      <c r="AY167" s="17" t="s">
        <v>160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86</v>
      </c>
      <c r="BK167" s="238">
        <f>ROUND(I167*H167,2)</f>
        <v>0</v>
      </c>
      <c r="BL167" s="17" t="s">
        <v>167</v>
      </c>
      <c r="BM167" s="237" t="s">
        <v>305</v>
      </c>
    </row>
    <row r="168" s="2" customFormat="1">
      <c r="A168" s="38"/>
      <c r="B168" s="39"/>
      <c r="C168" s="40"/>
      <c r="D168" s="241" t="s">
        <v>828</v>
      </c>
      <c r="E168" s="40"/>
      <c r="F168" s="283" t="s">
        <v>1247</v>
      </c>
      <c r="G168" s="40"/>
      <c r="H168" s="40"/>
      <c r="I168" s="284"/>
      <c r="J168" s="40"/>
      <c r="K168" s="40"/>
      <c r="L168" s="44"/>
      <c r="M168" s="285"/>
      <c r="N168" s="286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828</v>
      </c>
      <c r="AU168" s="17" t="s">
        <v>86</v>
      </c>
    </row>
    <row r="169" s="2" customFormat="1" ht="24.15" customHeight="1">
      <c r="A169" s="38"/>
      <c r="B169" s="39"/>
      <c r="C169" s="226" t="s">
        <v>250</v>
      </c>
      <c r="D169" s="226" t="s">
        <v>162</v>
      </c>
      <c r="E169" s="227" t="s">
        <v>1248</v>
      </c>
      <c r="F169" s="228" t="s">
        <v>1249</v>
      </c>
      <c r="G169" s="229" t="s">
        <v>1234</v>
      </c>
      <c r="H169" s="230">
        <v>1.2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44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167</v>
      </c>
      <c r="AT169" s="237" t="s">
        <v>162</v>
      </c>
      <c r="AU169" s="237" t="s">
        <v>86</v>
      </c>
      <c r="AY169" s="17" t="s">
        <v>160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86</v>
      </c>
      <c r="BK169" s="238">
        <f>ROUND(I169*H169,2)</f>
        <v>0</v>
      </c>
      <c r="BL169" s="17" t="s">
        <v>167</v>
      </c>
      <c r="BM169" s="237" t="s">
        <v>309</v>
      </c>
    </row>
    <row r="170" s="2" customFormat="1">
      <c r="A170" s="38"/>
      <c r="B170" s="39"/>
      <c r="C170" s="40"/>
      <c r="D170" s="241" t="s">
        <v>828</v>
      </c>
      <c r="E170" s="40"/>
      <c r="F170" s="283" t="s">
        <v>1241</v>
      </c>
      <c r="G170" s="40"/>
      <c r="H170" s="40"/>
      <c r="I170" s="284"/>
      <c r="J170" s="40"/>
      <c r="K170" s="40"/>
      <c r="L170" s="44"/>
      <c r="M170" s="285"/>
      <c r="N170" s="28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828</v>
      </c>
      <c r="AU170" s="17" t="s">
        <v>86</v>
      </c>
    </row>
    <row r="171" s="2" customFormat="1" ht="24.15" customHeight="1">
      <c r="A171" s="38"/>
      <c r="B171" s="39"/>
      <c r="C171" s="226" t="s">
        <v>310</v>
      </c>
      <c r="D171" s="226" t="s">
        <v>162</v>
      </c>
      <c r="E171" s="227" t="s">
        <v>1250</v>
      </c>
      <c r="F171" s="228" t="s">
        <v>1251</v>
      </c>
      <c r="G171" s="229" t="s">
        <v>1199</v>
      </c>
      <c r="H171" s="230">
        <v>8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44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167</v>
      </c>
      <c r="AT171" s="237" t="s">
        <v>162</v>
      </c>
      <c r="AU171" s="237" t="s">
        <v>86</v>
      </c>
      <c r="AY171" s="17" t="s">
        <v>160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86</v>
      </c>
      <c r="BK171" s="238">
        <f>ROUND(I171*H171,2)</f>
        <v>0</v>
      </c>
      <c r="BL171" s="17" t="s">
        <v>167</v>
      </c>
      <c r="BM171" s="237" t="s">
        <v>313</v>
      </c>
    </row>
    <row r="172" s="2" customFormat="1">
      <c r="A172" s="38"/>
      <c r="B172" s="39"/>
      <c r="C172" s="40"/>
      <c r="D172" s="241" t="s">
        <v>828</v>
      </c>
      <c r="E172" s="40"/>
      <c r="F172" s="283" t="s">
        <v>1252</v>
      </c>
      <c r="G172" s="40"/>
      <c r="H172" s="40"/>
      <c r="I172" s="284"/>
      <c r="J172" s="40"/>
      <c r="K172" s="40"/>
      <c r="L172" s="44"/>
      <c r="M172" s="285"/>
      <c r="N172" s="286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828</v>
      </c>
      <c r="AU172" s="17" t="s">
        <v>86</v>
      </c>
    </row>
    <row r="173" s="2" customFormat="1" ht="24.15" customHeight="1">
      <c r="A173" s="38"/>
      <c r="B173" s="39"/>
      <c r="C173" s="226" t="s">
        <v>257</v>
      </c>
      <c r="D173" s="226" t="s">
        <v>162</v>
      </c>
      <c r="E173" s="227" t="s">
        <v>1253</v>
      </c>
      <c r="F173" s="228" t="s">
        <v>1254</v>
      </c>
      <c r="G173" s="229" t="s">
        <v>1199</v>
      </c>
      <c r="H173" s="230">
        <v>10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44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167</v>
      </c>
      <c r="AT173" s="237" t="s">
        <v>162</v>
      </c>
      <c r="AU173" s="237" t="s">
        <v>86</v>
      </c>
      <c r="AY173" s="17" t="s">
        <v>160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86</v>
      </c>
      <c r="BK173" s="238">
        <f>ROUND(I173*H173,2)</f>
        <v>0</v>
      </c>
      <c r="BL173" s="17" t="s">
        <v>167</v>
      </c>
      <c r="BM173" s="237" t="s">
        <v>320</v>
      </c>
    </row>
    <row r="174" s="2" customFormat="1">
      <c r="A174" s="38"/>
      <c r="B174" s="39"/>
      <c r="C174" s="40"/>
      <c r="D174" s="241" t="s">
        <v>828</v>
      </c>
      <c r="E174" s="40"/>
      <c r="F174" s="283" t="s">
        <v>1255</v>
      </c>
      <c r="G174" s="40"/>
      <c r="H174" s="40"/>
      <c r="I174" s="284"/>
      <c r="J174" s="40"/>
      <c r="K174" s="40"/>
      <c r="L174" s="44"/>
      <c r="M174" s="285"/>
      <c r="N174" s="286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828</v>
      </c>
      <c r="AU174" s="17" t="s">
        <v>86</v>
      </c>
    </row>
    <row r="175" s="2" customFormat="1" ht="24.15" customHeight="1">
      <c r="A175" s="38"/>
      <c r="B175" s="39"/>
      <c r="C175" s="226" t="s">
        <v>322</v>
      </c>
      <c r="D175" s="226" t="s">
        <v>162</v>
      </c>
      <c r="E175" s="227" t="s">
        <v>1256</v>
      </c>
      <c r="F175" s="228" t="s">
        <v>1257</v>
      </c>
      <c r="G175" s="229" t="s">
        <v>1199</v>
      </c>
      <c r="H175" s="230">
        <v>4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44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167</v>
      </c>
      <c r="AT175" s="237" t="s">
        <v>162</v>
      </c>
      <c r="AU175" s="237" t="s">
        <v>86</v>
      </c>
      <c r="AY175" s="17" t="s">
        <v>160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86</v>
      </c>
      <c r="BK175" s="238">
        <f>ROUND(I175*H175,2)</f>
        <v>0</v>
      </c>
      <c r="BL175" s="17" t="s">
        <v>167</v>
      </c>
      <c r="BM175" s="237" t="s">
        <v>325</v>
      </c>
    </row>
    <row r="176" s="2" customFormat="1">
      <c r="A176" s="38"/>
      <c r="B176" s="39"/>
      <c r="C176" s="40"/>
      <c r="D176" s="241" t="s">
        <v>828</v>
      </c>
      <c r="E176" s="40"/>
      <c r="F176" s="283" t="s">
        <v>1258</v>
      </c>
      <c r="G176" s="40"/>
      <c r="H176" s="40"/>
      <c r="I176" s="284"/>
      <c r="J176" s="40"/>
      <c r="K176" s="40"/>
      <c r="L176" s="44"/>
      <c r="M176" s="285"/>
      <c r="N176" s="286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828</v>
      </c>
      <c r="AU176" s="17" t="s">
        <v>86</v>
      </c>
    </row>
    <row r="177" s="2" customFormat="1" ht="24.15" customHeight="1">
      <c r="A177" s="38"/>
      <c r="B177" s="39"/>
      <c r="C177" s="226" t="s">
        <v>262</v>
      </c>
      <c r="D177" s="226" t="s">
        <v>162</v>
      </c>
      <c r="E177" s="227" t="s">
        <v>1259</v>
      </c>
      <c r="F177" s="228" t="s">
        <v>1260</v>
      </c>
      <c r="G177" s="229" t="s">
        <v>1199</v>
      </c>
      <c r="H177" s="230">
        <v>1</v>
      </c>
      <c r="I177" s="231"/>
      <c r="J177" s="232">
        <f>ROUND(I177*H177,2)</f>
        <v>0</v>
      </c>
      <c r="K177" s="228" t="s">
        <v>1</v>
      </c>
      <c r="L177" s="44"/>
      <c r="M177" s="233" t="s">
        <v>1</v>
      </c>
      <c r="N177" s="234" t="s">
        <v>44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167</v>
      </c>
      <c r="AT177" s="237" t="s">
        <v>162</v>
      </c>
      <c r="AU177" s="237" t="s">
        <v>86</v>
      </c>
      <c r="AY177" s="17" t="s">
        <v>160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86</v>
      </c>
      <c r="BK177" s="238">
        <f>ROUND(I177*H177,2)</f>
        <v>0</v>
      </c>
      <c r="BL177" s="17" t="s">
        <v>167</v>
      </c>
      <c r="BM177" s="237" t="s">
        <v>330</v>
      </c>
    </row>
    <row r="178" s="2" customFormat="1">
      <c r="A178" s="38"/>
      <c r="B178" s="39"/>
      <c r="C178" s="40"/>
      <c r="D178" s="241" t="s">
        <v>828</v>
      </c>
      <c r="E178" s="40"/>
      <c r="F178" s="283" t="s">
        <v>1261</v>
      </c>
      <c r="G178" s="40"/>
      <c r="H178" s="40"/>
      <c r="I178" s="284"/>
      <c r="J178" s="40"/>
      <c r="K178" s="40"/>
      <c r="L178" s="44"/>
      <c r="M178" s="285"/>
      <c r="N178" s="286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828</v>
      </c>
      <c r="AU178" s="17" t="s">
        <v>86</v>
      </c>
    </row>
    <row r="179" s="2" customFormat="1" ht="24.15" customHeight="1">
      <c r="A179" s="38"/>
      <c r="B179" s="39"/>
      <c r="C179" s="226" t="s">
        <v>336</v>
      </c>
      <c r="D179" s="226" t="s">
        <v>162</v>
      </c>
      <c r="E179" s="227" t="s">
        <v>1262</v>
      </c>
      <c r="F179" s="228" t="s">
        <v>1263</v>
      </c>
      <c r="G179" s="229" t="s">
        <v>1199</v>
      </c>
      <c r="H179" s="230">
        <v>10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44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167</v>
      </c>
      <c r="AT179" s="237" t="s">
        <v>162</v>
      </c>
      <c r="AU179" s="237" t="s">
        <v>86</v>
      </c>
      <c r="AY179" s="17" t="s">
        <v>160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86</v>
      </c>
      <c r="BK179" s="238">
        <f>ROUND(I179*H179,2)</f>
        <v>0</v>
      </c>
      <c r="BL179" s="17" t="s">
        <v>167</v>
      </c>
      <c r="BM179" s="237" t="s">
        <v>339</v>
      </c>
    </row>
    <row r="180" s="2" customFormat="1">
      <c r="A180" s="38"/>
      <c r="B180" s="39"/>
      <c r="C180" s="40"/>
      <c r="D180" s="241" t="s">
        <v>828</v>
      </c>
      <c r="E180" s="40"/>
      <c r="F180" s="283" t="s">
        <v>1264</v>
      </c>
      <c r="G180" s="40"/>
      <c r="H180" s="40"/>
      <c r="I180" s="284"/>
      <c r="J180" s="40"/>
      <c r="K180" s="40"/>
      <c r="L180" s="44"/>
      <c r="M180" s="285"/>
      <c r="N180" s="286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828</v>
      </c>
      <c r="AU180" s="17" t="s">
        <v>86</v>
      </c>
    </row>
    <row r="181" s="12" customFormat="1" ht="25.92" customHeight="1">
      <c r="A181" s="12"/>
      <c r="B181" s="210"/>
      <c r="C181" s="211"/>
      <c r="D181" s="212" t="s">
        <v>78</v>
      </c>
      <c r="E181" s="213" t="s">
        <v>1265</v>
      </c>
      <c r="F181" s="213" t="s">
        <v>1266</v>
      </c>
      <c r="G181" s="211"/>
      <c r="H181" s="211"/>
      <c r="I181" s="214"/>
      <c r="J181" s="215">
        <f>BK181</f>
        <v>0</v>
      </c>
      <c r="K181" s="211"/>
      <c r="L181" s="216"/>
      <c r="M181" s="217"/>
      <c r="N181" s="218"/>
      <c r="O181" s="218"/>
      <c r="P181" s="219">
        <f>SUM(P182:P201)</f>
        <v>0</v>
      </c>
      <c r="Q181" s="218"/>
      <c r="R181" s="219">
        <f>SUM(R182:R201)</f>
        <v>0</v>
      </c>
      <c r="S181" s="218"/>
      <c r="T181" s="220">
        <f>SUM(T182:T201)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86</v>
      </c>
      <c r="AT181" s="222" t="s">
        <v>78</v>
      </c>
      <c r="AU181" s="222" t="s">
        <v>79</v>
      </c>
      <c r="AY181" s="221" t="s">
        <v>160</v>
      </c>
      <c r="BK181" s="223">
        <f>SUM(BK182:BK201)</f>
        <v>0</v>
      </c>
    </row>
    <row r="182" s="2" customFormat="1" ht="16.5" customHeight="1">
      <c r="A182" s="38"/>
      <c r="B182" s="39"/>
      <c r="C182" s="226" t="s">
        <v>267</v>
      </c>
      <c r="D182" s="226" t="s">
        <v>162</v>
      </c>
      <c r="E182" s="227" t="s">
        <v>1267</v>
      </c>
      <c r="F182" s="228" t="s">
        <v>1268</v>
      </c>
      <c r="G182" s="229" t="s">
        <v>1199</v>
      </c>
      <c r="H182" s="230">
        <v>2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44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167</v>
      </c>
      <c r="AT182" s="237" t="s">
        <v>162</v>
      </c>
      <c r="AU182" s="237" t="s">
        <v>86</v>
      </c>
      <c r="AY182" s="17" t="s">
        <v>160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86</v>
      </c>
      <c r="BK182" s="238">
        <f>ROUND(I182*H182,2)</f>
        <v>0</v>
      </c>
      <c r="BL182" s="17" t="s">
        <v>167</v>
      </c>
      <c r="BM182" s="237" t="s">
        <v>343</v>
      </c>
    </row>
    <row r="183" s="2" customFormat="1">
      <c r="A183" s="38"/>
      <c r="B183" s="39"/>
      <c r="C183" s="40"/>
      <c r="D183" s="241" t="s">
        <v>828</v>
      </c>
      <c r="E183" s="40"/>
      <c r="F183" s="283" t="s">
        <v>1269</v>
      </c>
      <c r="G183" s="40"/>
      <c r="H183" s="40"/>
      <c r="I183" s="284"/>
      <c r="J183" s="40"/>
      <c r="K183" s="40"/>
      <c r="L183" s="44"/>
      <c r="M183" s="285"/>
      <c r="N183" s="286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828</v>
      </c>
      <c r="AU183" s="17" t="s">
        <v>86</v>
      </c>
    </row>
    <row r="184" s="2" customFormat="1" ht="16.5" customHeight="1">
      <c r="A184" s="38"/>
      <c r="B184" s="39"/>
      <c r="C184" s="226" t="s">
        <v>347</v>
      </c>
      <c r="D184" s="226" t="s">
        <v>162</v>
      </c>
      <c r="E184" s="227" t="s">
        <v>1270</v>
      </c>
      <c r="F184" s="228" t="s">
        <v>1271</v>
      </c>
      <c r="G184" s="229" t="s">
        <v>1199</v>
      </c>
      <c r="H184" s="230">
        <v>2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44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167</v>
      </c>
      <c r="AT184" s="237" t="s">
        <v>162</v>
      </c>
      <c r="AU184" s="237" t="s">
        <v>86</v>
      </c>
      <c r="AY184" s="17" t="s">
        <v>160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86</v>
      </c>
      <c r="BK184" s="238">
        <f>ROUND(I184*H184,2)</f>
        <v>0</v>
      </c>
      <c r="BL184" s="17" t="s">
        <v>167</v>
      </c>
      <c r="BM184" s="237" t="s">
        <v>350</v>
      </c>
    </row>
    <row r="185" s="2" customFormat="1">
      <c r="A185" s="38"/>
      <c r="B185" s="39"/>
      <c r="C185" s="40"/>
      <c r="D185" s="241" t="s">
        <v>828</v>
      </c>
      <c r="E185" s="40"/>
      <c r="F185" s="283" t="s">
        <v>1272</v>
      </c>
      <c r="G185" s="40"/>
      <c r="H185" s="40"/>
      <c r="I185" s="284"/>
      <c r="J185" s="40"/>
      <c r="K185" s="40"/>
      <c r="L185" s="44"/>
      <c r="M185" s="285"/>
      <c r="N185" s="286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828</v>
      </c>
      <c r="AU185" s="17" t="s">
        <v>86</v>
      </c>
    </row>
    <row r="186" s="2" customFormat="1" ht="16.5" customHeight="1">
      <c r="A186" s="38"/>
      <c r="B186" s="39"/>
      <c r="C186" s="226" t="s">
        <v>271</v>
      </c>
      <c r="D186" s="226" t="s">
        <v>162</v>
      </c>
      <c r="E186" s="227" t="s">
        <v>1273</v>
      </c>
      <c r="F186" s="228" t="s">
        <v>1274</v>
      </c>
      <c r="G186" s="229" t="s">
        <v>1199</v>
      </c>
      <c r="H186" s="230">
        <v>2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44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167</v>
      </c>
      <c r="AT186" s="237" t="s">
        <v>162</v>
      </c>
      <c r="AU186" s="237" t="s">
        <v>86</v>
      </c>
      <c r="AY186" s="17" t="s">
        <v>160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86</v>
      </c>
      <c r="BK186" s="238">
        <f>ROUND(I186*H186,2)</f>
        <v>0</v>
      </c>
      <c r="BL186" s="17" t="s">
        <v>167</v>
      </c>
      <c r="BM186" s="237" t="s">
        <v>357</v>
      </c>
    </row>
    <row r="187" s="2" customFormat="1">
      <c r="A187" s="38"/>
      <c r="B187" s="39"/>
      <c r="C187" s="40"/>
      <c r="D187" s="241" t="s">
        <v>828</v>
      </c>
      <c r="E187" s="40"/>
      <c r="F187" s="283" t="s">
        <v>1275</v>
      </c>
      <c r="G187" s="40"/>
      <c r="H187" s="40"/>
      <c r="I187" s="284"/>
      <c r="J187" s="40"/>
      <c r="K187" s="40"/>
      <c r="L187" s="44"/>
      <c r="M187" s="285"/>
      <c r="N187" s="286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828</v>
      </c>
      <c r="AU187" s="17" t="s">
        <v>86</v>
      </c>
    </row>
    <row r="188" s="2" customFormat="1" ht="16.5" customHeight="1">
      <c r="A188" s="38"/>
      <c r="B188" s="39"/>
      <c r="C188" s="226" t="s">
        <v>360</v>
      </c>
      <c r="D188" s="226" t="s">
        <v>162</v>
      </c>
      <c r="E188" s="227" t="s">
        <v>1276</v>
      </c>
      <c r="F188" s="228" t="s">
        <v>1277</v>
      </c>
      <c r="G188" s="229" t="s">
        <v>1199</v>
      </c>
      <c r="H188" s="230">
        <v>2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44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167</v>
      </c>
      <c r="AT188" s="237" t="s">
        <v>162</v>
      </c>
      <c r="AU188" s="237" t="s">
        <v>86</v>
      </c>
      <c r="AY188" s="17" t="s">
        <v>160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86</v>
      </c>
      <c r="BK188" s="238">
        <f>ROUND(I188*H188,2)</f>
        <v>0</v>
      </c>
      <c r="BL188" s="17" t="s">
        <v>167</v>
      </c>
      <c r="BM188" s="237" t="s">
        <v>363</v>
      </c>
    </row>
    <row r="189" s="2" customFormat="1">
      <c r="A189" s="38"/>
      <c r="B189" s="39"/>
      <c r="C189" s="40"/>
      <c r="D189" s="241" t="s">
        <v>828</v>
      </c>
      <c r="E189" s="40"/>
      <c r="F189" s="283" t="s">
        <v>1278</v>
      </c>
      <c r="G189" s="40"/>
      <c r="H189" s="40"/>
      <c r="I189" s="284"/>
      <c r="J189" s="40"/>
      <c r="K189" s="40"/>
      <c r="L189" s="44"/>
      <c r="M189" s="285"/>
      <c r="N189" s="286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828</v>
      </c>
      <c r="AU189" s="17" t="s">
        <v>86</v>
      </c>
    </row>
    <row r="190" s="2" customFormat="1" ht="16.5" customHeight="1">
      <c r="A190" s="38"/>
      <c r="B190" s="39"/>
      <c r="C190" s="226" t="s">
        <v>278</v>
      </c>
      <c r="D190" s="226" t="s">
        <v>162</v>
      </c>
      <c r="E190" s="227" t="s">
        <v>1279</v>
      </c>
      <c r="F190" s="228" t="s">
        <v>1280</v>
      </c>
      <c r="G190" s="229" t="s">
        <v>1199</v>
      </c>
      <c r="H190" s="230">
        <v>2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44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167</v>
      </c>
      <c r="AT190" s="237" t="s">
        <v>162</v>
      </c>
      <c r="AU190" s="237" t="s">
        <v>86</v>
      </c>
      <c r="AY190" s="17" t="s">
        <v>160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86</v>
      </c>
      <c r="BK190" s="238">
        <f>ROUND(I190*H190,2)</f>
        <v>0</v>
      </c>
      <c r="BL190" s="17" t="s">
        <v>167</v>
      </c>
      <c r="BM190" s="237" t="s">
        <v>366</v>
      </c>
    </row>
    <row r="191" s="2" customFormat="1">
      <c r="A191" s="38"/>
      <c r="B191" s="39"/>
      <c r="C191" s="40"/>
      <c r="D191" s="241" t="s">
        <v>828</v>
      </c>
      <c r="E191" s="40"/>
      <c r="F191" s="283" t="s">
        <v>1281</v>
      </c>
      <c r="G191" s="40"/>
      <c r="H191" s="40"/>
      <c r="I191" s="284"/>
      <c r="J191" s="40"/>
      <c r="K191" s="40"/>
      <c r="L191" s="44"/>
      <c r="M191" s="285"/>
      <c r="N191" s="286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828</v>
      </c>
      <c r="AU191" s="17" t="s">
        <v>86</v>
      </c>
    </row>
    <row r="192" s="2" customFormat="1" ht="16.5" customHeight="1">
      <c r="A192" s="38"/>
      <c r="B192" s="39"/>
      <c r="C192" s="226" t="s">
        <v>371</v>
      </c>
      <c r="D192" s="226" t="s">
        <v>162</v>
      </c>
      <c r="E192" s="227" t="s">
        <v>1282</v>
      </c>
      <c r="F192" s="228" t="s">
        <v>1283</v>
      </c>
      <c r="G192" s="229" t="s">
        <v>1199</v>
      </c>
      <c r="H192" s="230">
        <v>2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44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167</v>
      </c>
      <c r="AT192" s="237" t="s">
        <v>162</v>
      </c>
      <c r="AU192" s="237" t="s">
        <v>86</v>
      </c>
      <c r="AY192" s="17" t="s">
        <v>160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86</v>
      </c>
      <c r="BK192" s="238">
        <f>ROUND(I192*H192,2)</f>
        <v>0</v>
      </c>
      <c r="BL192" s="17" t="s">
        <v>167</v>
      </c>
      <c r="BM192" s="237" t="s">
        <v>374</v>
      </c>
    </row>
    <row r="193" s="2" customFormat="1">
      <c r="A193" s="38"/>
      <c r="B193" s="39"/>
      <c r="C193" s="40"/>
      <c r="D193" s="241" t="s">
        <v>828</v>
      </c>
      <c r="E193" s="40"/>
      <c r="F193" s="283" t="s">
        <v>1284</v>
      </c>
      <c r="G193" s="40"/>
      <c r="H193" s="40"/>
      <c r="I193" s="284"/>
      <c r="J193" s="40"/>
      <c r="K193" s="40"/>
      <c r="L193" s="44"/>
      <c r="M193" s="285"/>
      <c r="N193" s="286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828</v>
      </c>
      <c r="AU193" s="17" t="s">
        <v>86</v>
      </c>
    </row>
    <row r="194" s="2" customFormat="1" ht="16.5" customHeight="1">
      <c r="A194" s="38"/>
      <c r="B194" s="39"/>
      <c r="C194" s="226" t="s">
        <v>284</v>
      </c>
      <c r="D194" s="226" t="s">
        <v>162</v>
      </c>
      <c r="E194" s="227" t="s">
        <v>1285</v>
      </c>
      <c r="F194" s="228" t="s">
        <v>1286</v>
      </c>
      <c r="G194" s="229" t="s">
        <v>1199</v>
      </c>
      <c r="H194" s="230">
        <v>2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44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167</v>
      </c>
      <c r="AT194" s="237" t="s">
        <v>162</v>
      </c>
      <c r="AU194" s="237" t="s">
        <v>86</v>
      </c>
      <c r="AY194" s="17" t="s">
        <v>160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86</v>
      </c>
      <c r="BK194" s="238">
        <f>ROUND(I194*H194,2)</f>
        <v>0</v>
      </c>
      <c r="BL194" s="17" t="s">
        <v>167</v>
      </c>
      <c r="BM194" s="237" t="s">
        <v>379</v>
      </c>
    </row>
    <row r="195" s="2" customFormat="1">
      <c r="A195" s="38"/>
      <c r="B195" s="39"/>
      <c r="C195" s="40"/>
      <c r="D195" s="241" t="s">
        <v>828</v>
      </c>
      <c r="E195" s="40"/>
      <c r="F195" s="283" t="s">
        <v>1287</v>
      </c>
      <c r="G195" s="40"/>
      <c r="H195" s="40"/>
      <c r="I195" s="284"/>
      <c r="J195" s="40"/>
      <c r="K195" s="40"/>
      <c r="L195" s="44"/>
      <c r="M195" s="285"/>
      <c r="N195" s="286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828</v>
      </c>
      <c r="AU195" s="17" t="s">
        <v>86</v>
      </c>
    </row>
    <row r="196" s="2" customFormat="1" ht="16.5" customHeight="1">
      <c r="A196" s="38"/>
      <c r="B196" s="39"/>
      <c r="C196" s="226" t="s">
        <v>382</v>
      </c>
      <c r="D196" s="226" t="s">
        <v>162</v>
      </c>
      <c r="E196" s="227" t="s">
        <v>1288</v>
      </c>
      <c r="F196" s="228" t="s">
        <v>1289</v>
      </c>
      <c r="G196" s="229" t="s">
        <v>1199</v>
      </c>
      <c r="H196" s="230">
        <v>2</v>
      </c>
      <c r="I196" s="231"/>
      <c r="J196" s="232">
        <f>ROUND(I196*H196,2)</f>
        <v>0</v>
      </c>
      <c r="K196" s="228" t="s">
        <v>1</v>
      </c>
      <c r="L196" s="44"/>
      <c r="M196" s="233" t="s">
        <v>1</v>
      </c>
      <c r="N196" s="234" t="s">
        <v>44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167</v>
      </c>
      <c r="AT196" s="237" t="s">
        <v>162</v>
      </c>
      <c r="AU196" s="237" t="s">
        <v>86</v>
      </c>
      <c r="AY196" s="17" t="s">
        <v>160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86</v>
      </c>
      <c r="BK196" s="238">
        <f>ROUND(I196*H196,2)</f>
        <v>0</v>
      </c>
      <c r="BL196" s="17" t="s">
        <v>167</v>
      </c>
      <c r="BM196" s="237" t="s">
        <v>385</v>
      </c>
    </row>
    <row r="197" s="2" customFormat="1">
      <c r="A197" s="38"/>
      <c r="B197" s="39"/>
      <c r="C197" s="40"/>
      <c r="D197" s="241" t="s">
        <v>828</v>
      </c>
      <c r="E197" s="40"/>
      <c r="F197" s="283" t="s">
        <v>1290</v>
      </c>
      <c r="G197" s="40"/>
      <c r="H197" s="40"/>
      <c r="I197" s="284"/>
      <c r="J197" s="40"/>
      <c r="K197" s="40"/>
      <c r="L197" s="44"/>
      <c r="M197" s="285"/>
      <c r="N197" s="286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828</v>
      </c>
      <c r="AU197" s="17" t="s">
        <v>86</v>
      </c>
    </row>
    <row r="198" s="2" customFormat="1" ht="16.5" customHeight="1">
      <c r="A198" s="38"/>
      <c r="B198" s="39"/>
      <c r="C198" s="226" t="s">
        <v>290</v>
      </c>
      <c r="D198" s="226" t="s">
        <v>162</v>
      </c>
      <c r="E198" s="227" t="s">
        <v>1291</v>
      </c>
      <c r="F198" s="228" t="s">
        <v>1292</v>
      </c>
      <c r="G198" s="229" t="s">
        <v>1199</v>
      </c>
      <c r="H198" s="230">
        <v>2</v>
      </c>
      <c r="I198" s="231"/>
      <c r="J198" s="232">
        <f>ROUND(I198*H198,2)</f>
        <v>0</v>
      </c>
      <c r="K198" s="228" t="s">
        <v>1</v>
      </c>
      <c r="L198" s="44"/>
      <c r="M198" s="233" t="s">
        <v>1</v>
      </c>
      <c r="N198" s="234" t="s">
        <v>44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167</v>
      </c>
      <c r="AT198" s="237" t="s">
        <v>162</v>
      </c>
      <c r="AU198" s="237" t="s">
        <v>86</v>
      </c>
      <c r="AY198" s="17" t="s">
        <v>160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86</v>
      </c>
      <c r="BK198" s="238">
        <f>ROUND(I198*H198,2)</f>
        <v>0</v>
      </c>
      <c r="BL198" s="17" t="s">
        <v>167</v>
      </c>
      <c r="BM198" s="237" t="s">
        <v>390</v>
      </c>
    </row>
    <row r="199" s="2" customFormat="1">
      <c r="A199" s="38"/>
      <c r="B199" s="39"/>
      <c r="C199" s="40"/>
      <c r="D199" s="241" t="s">
        <v>828</v>
      </c>
      <c r="E199" s="40"/>
      <c r="F199" s="283" t="s">
        <v>1293</v>
      </c>
      <c r="G199" s="40"/>
      <c r="H199" s="40"/>
      <c r="I199" s="284"/>
      <c r="J199" s="40"/>
      <c r="K199" s="40"/>
      <c r="L199" s="44"/>
      <c r="M199" s="285"/>
      <c r="N199" s="286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828</v>
      </c>
      <c r="AU199" s="17" t="s">
        <v>86</v>
      </c>
    </row>
    <row r="200" s="2" customFormat="1" ht="16.5" customHeight="1">
      <c r="A200" s="38"/>
      <c r="B200" s="39"/>
      <c r="C200" s="226" t="s">
        <v>391</v>
      </c>
      <c r="D200" s="226" t="s">
        <v>162</v>
      </c>
      <c r="E200" s="227" t="s">
        <v>1294</v>
      </c>
      <c r="F200" s="228" t="s">
        <v>1295</v>
      </c>
      <c r="G200" s="229" t="s">
        <v>1199</v>
      </c>
      <c r="H200" s="230">
        <v>2</v>
      </c>
      <c r="I200" s="231"/>
      <c r="J200" s="232">
        <f>ROUND(I200*H200,2)</f>
        <v>0</v>
      </c>
      <c r="K200" s="228" t="s">
        <v>1</v>
      </c>
      <c r="L200" s="44"/>
      <c r="M200" s="233" t="s">
        <v>1</v>
      </c>
      <c r="N200" s="234" t="s">
        <v>44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167</v>
      </c>
      <c r="AT200" s="237" t="s">
        <v>162</v>
      </c>
      <c r="AU200" s="237" t="s">
        <v>86</v>
      </c>
      <c r="AY200" s="17" t="s">
        <v>160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86</v>
      </c>
      <c r="BK200" s="238">
        <f>ROUND(I200*H200,2)</f>
        <v>0</v>
      </c>
      <c r="BL200" s="17" t="s">
        <v>167</v>
      </c>
      <c r="BM200" s="237" t="s">
        <v>394</v>
      </c>
    </row>
    <row r="201" s="2" customFormat="1">
      <c r="A201" s="38"/>
      <c r="B201" s="39"/>
      <c r="C201" s="40"/>
      <c r="D201" s="241" t="s">
        <v>828</v>
      </c>
      <c r="E201" s="40"/>
      <c r="F201" s="283" t="s">
        <v>1296</v>
      </c>
      <c r="G201" s="40"/>
      <c r="H201" s="40"/>
      <c r="I201" s="284"/>
      <c r="J201" s="40"/>
      <c r="K201" s="40"/>
      <c r="L201" s="44"/>
      <c r="M201" s="285"/>
      <c r="N201" s="286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828</v>
      </c>
      <c r="AU201" s="17" t="s">
        <v>86</v>
      </c>
    </row>
    <row r="202" s="12" customFormat="1" ht="25.92" customHeight="1">
      <c r="A202" s="12"/>
      <c r="B202" s="210"/>
      <c r="C202" s="211"/>
      <c r="D202" s="212" t="s">
        <v>78</v>
      </c>
      <c r="E202" s="213" t="s">
        <v>1297</v>
      </c>
      <c r="F202" s="213" t="s">
        <v>1298</v>
      </c>
      <c r="G202" s="211"/>
      <c r="H202" s="211"/>
      <c r="I202" s="214"/>
      <c r="J202" s="215">
        <f>BK202</f>
        <v>0</v>
      </c>
      <c r="K202" s="211"/>
      <c r="L202" s="216"/>
      <c r="M202" s="217"/>
      <c r="N202" s="218"/>
      <c r="O202" s="218"/>
      <c r="P202" s="219">
        <f>SUM(P203:P214)</f>
        <v>0</v>
      </c>
      <c r="Q202" s="218"/>
      <c r="R202" s="219">
        <f>SUM(R203:R214)</f>
        <v>0</v>
      </c>
      <c r="S202" s="218"/>
      <c r="T202" s="220">
        <f>SUM(T203:T214)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86</v>
      </c>
      <c r="AT202" s="222" t="s">
        <v>78</v>
      </c>
      <c r="AU202" s="222" t="s">
        <v>79</v>
      </c>
      <c r="AY202" s="221" t="s">
        <v>160</v>
      </c>
      <c r="BK202" s="223">
        <f>SUM(BK203:BK214)</f>
        <v>0</v>
      </c>
    </row>
    <row r="203" s="2" customFormat="1" ht="24.15" customHeight="1">
      <c r="A203" s="38"/>
      <c r="B203" s="39"/>
      <c r="C203" s="226" t="s">
        <v>295</v>
      </c>
      <c r="D203" s="226" t="s">
        <v>162</v>
      </c>
      <c r="E203" s="227" t="s">
        <v>1299</v>
      </c>
      <c r="F203" s="228" t="s">
        <v>1300</v>
      </c>
      <c r="G203" s="229" t="s">
        <v>1228</v>
      </c>
      <c r="H203" s="230">
        <v>20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44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167</v>
      </c>
      <c r="AT203" s="237" t="s">
        <v>162</v>
      </c>
      <c r="AU203" s="237" t="s">
        <v>86</v>
      </c>
      <c r="AY203" s="17" t="s">
        <v>160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86</v>
      </c>
      <c r="BK203" s="238">
        <f>ROUND(I203*H203,2)</f>
        <v>0</v>
      </c>
      <c r="BL203" s="17" t="s">
        <v>167</v>
      </c>
      <c r="BM203" s="237" t="s">
        <v>397</v>
      </c>
    </row>
    <row r="204" s="2" customFormat="1">
      <c r="A204" s="38"/>
      <c r="B204" s="39"/>
      <c r="C204" s="40"/>
      <c r="D204" s="241" t="s">
        <v>828</v>
      </c>
      <c r="E204" s="40"/>
      <c r="F204" s="283" t="s">
        <v>1301</v>
      </c>
      <c r="G204" s="40"/>
      <c r="H204" s="40"/>
      <c r="I204" s="284"/>
      <c r="J204" s="40"/>
      <c r="K204" s="40"/>
      <c r="L204" s="44"/>
      <c r="M204" s="285"/>
      <c r="N204" s="286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828</v>
      </c>
      <c r="AU204" s="17" t="s">
        <v>86</v>
      </c>
    </row>
    <row r="205" s="2" customFormat="1" ht="16.5" customHeight="1">
      <c r="A205" s="38"/>
      <c r="B205" s="39"/>
      <c r="C205" s="226" t="s">
        <v>400</v>
      </c>
      <c r="D205" s="226" t="s">
        <v>162</v>
      </c>
      <c r="E205" s="227" t="s">
        <v>1302</v>
      </c>
      <c r="F205" s="228" t="s">
        <v>1303</v>
      </c>
      <c r="G205" s="229" t="s">
        <v>1199</v>
      </c>
      <c r="H205" s="230">
        <v>2</v>
      </c>
      <c r="I205" s="231"/>
      <c r="J205" s="232">
        <f>ROUND(I205*H205,2)</f>
        <v>0</v>
      </c>
      <c r="K205" s="228" t="s">
        <v>1</v>
      </c>
      <c r="L205" s="44"/>
      <c r="M205" s="233" t="s">
        <v>1</v>
      </c>
      <c r="N205" s="234" t="s">
        <v>44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167</v>
      </c>
      <c r="AT205" s="237" t="s">
        <v>162</v>
      </c>
      <c r="AU205" s="237" t="s">
        <v>86</v>
      </c>
      <c r="AY205" s="17" t="s">
        <v>160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86</v>
      </c>
      <c r="BK205" s="238">
        <f>ROUND(I205*H205,2)</f>
        <v>0</v>
      </c>
      <c r="BL205" s="17" t="s">
        <v>167</v>
      </c>
      <c r="BM205" s="237" t="s">
        <v>403</v>
      </c>
    </row>
    <row r="206" s="2" customFormat="1">
      <c r="A206" s="38"/>
      <c r="B206" s="39"/>
      <c r="C206" s="40"/>
      <c r="D206" s="241" t="s">
        <v>828</v>
      </c>
      <c r="E206" s="40"/>
      <c r="F206" s="283" t="s">
        <v>1304</v>
      </c>
      <c r="G206" s="40"/>
      <c r="H206" s="40"/>
      <c r="I206" s="284"/>
      <c r="J206" s="40"/>
      <c r="K206" s="40"/>
      <c r="L206" s="44"/>
      <c r="M206" s="285"/>
      <c r="N206" s="286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828</v>
      </c>
      <c r="AU206" s="17" t="s">
        <v>86</v>
      </c>
    </row>
    <row r="207" s="2" customFormat="1" ht="33" customHeight="1">
      <c r="A207" s="38"/>
      <c r="B207" s="39"/>
      <c r="C207" s="226" t="s">
        <v>300</v>
      </c>
      <c r="D207" s="226" t="s">
        <v>162</v>
      </c>
      <c r="E207" s="227" t="s">
        <v>1305</v>
      </c>
      <c r="F207" s="228" t="s">
        <v>1306</v>
      </c>
      <c r="G207" s="229" t="s">
        <v>1199</v>
      </c>
      <c r="H207" s="230">
        <v>2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44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167</v>
      </c>
      <c r="AT207" s="237" t="s">
        <v>162</v>
      </c>
      <c r="AU207" s="237" t="s">
        <v>86</v>
      </c>
      <c r="AY207" s="17" t="s">
        <v>160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86</v>
      </c>
      <c r="BK207" s="238">
        <f>ROUND(I207*H207,2)</f>
        <v>0</v>
      </c>
      <c r="BL207" s="17" t="s">
        <v>167</v>
      </c>
      <c r="BM207" s="237" t="s">
        <v>408</v>
      </c>
    </row>
    <row r="208" s="2" customFormat="1">
      <c r="A208" s="38"/>
      <c r="B208" s="39"/>
      <c r="C208" s="40"/>
      <c r="D208" s="241" t="s">
        <v>828</v>
      </c>
      <c r="E208" s="40"/>
      <c r="F208" s="283" t="s">
        <v>1307</v>
      </c>
      <c r="G208" s="40"/>
      <c r="H208" s="40"/>
      <c r="I208" s="284"/>
      <c r="J208" s="40"/>
      <c r="K208" s="40"/>
      <c r="L208" s="44"/>
      <c r="M208" s="285"/>
      <c r="N208" s="286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828</v>
      </c>
      <c r="AU208" s="17" t="s">
        <v>86</v>
      </c>
    </row>
    <row r="209" s="2" customFormat="1" ht="24.15" customHeight="1">
      <c r="A209" s="38"/>
      <c r="B209" s="39"/>
      <c r="C209" s="226" t="s">
        <v>409</v>
      </c>
      <c r="D209" s="226" t="s">
        <v>162</v>
      </c>
      <c r="E209" s="227" t="s">
        <v>1308</v>
      </c>
      <c r="F209" s="228" t="s">
        <v>1309</v>
      </c>
      <c r="G209" s="229" t="s">
        <v>1228</v>
      </c>
      <c r="H209" s="230">
        <v>50</v>
      </c>
      <c r="I209" s="231"/>
      <c r="J209" s="232">
        <f>ROUND(I209*H209,2)</f>
        <v>0</v>
      </c>
      <c r="K209" s="228" t="s">
        <v>1</v>
      </c>
      <c r="L209" s="44"/>
      <c r="M209" s="233" t="s">
        <v>1</v>
      </c>
      <c r="N209" s="234" t="s">
        <v>44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167</v>
      </c>
      <c r="AT209" s="237" t="s">
        <v>162</v>
      </c>
      <c r="AU209" s="237" t="s">
        <v>86</v>
      </c>
      <c r="AY209" s="17" t="s">
        <v>160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86</v>
      </c>
      <c r="BK209" s="238">
        <f>ROUND(I209*H209,2)</f>
        <v>0</v>
      </c>
      <c r="BL209" s="17" t="s">
        <v>167</v>
      </c>
      <c r="BM209" s="237" t="s">
        <v>412</v>
      </c>
    </row>
    <row r="210" s="2" customFormat="1">
      <c r="A210" s="38"/>
      <c r="B210" s="39"/>
      <c r="C210" s="40"/>
      <c r="D210" s="241" t="s">
        <v>828</v>
      </c>
      <c r="E210" s="40"/>
      <c r="F210" s="283" t="s">
        <v>1310</v>
      </c>
      <c r="G210" s="40"/>
      <c r="H210" s="40"/>
      <c r="I210" s="284"/>
      <c r="J210" s="40"/>
      <c r="K210" s="40"/>
      <c r="L210" s="44"/>
      <c r="M210" s="285"/>
      <c r="N210" s="286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828</v>
      </c>
      <c r="AU210" s="17" t="s">
        <v>86</v>
      </c>
    </row>
    <row r="211" s="2" customFormat="1" ht="16.5" customHeight="1">
      <c r="A211" s="38"/>
      <c r="B211" s="39"/>
      <c r="C211" s="226" t="s">
        <v>305</v>
      </c>
      <c r="D211" s="226" t="s">
        <v>162</v>
      </c>
      <c r="E211" s="227" t="s">
        <v>1311</v>
      </c>
      <c r="F211" s="228" t="s">
        <v>1312</v>
      </c>
      <c r="G211" s="229" t="s">
        <v>1199</v>
      </c>
      <c r="H211" s="230">
        <v>1</v>
      </c>
      <c r="I211" s="231"/>
      <c r="J211" s="232">
        <f>ROUND(I211*H211,2)</f>
        <v>0</v>
      </c>
      <c r="K211" s="228" t="s">
        <v>1</v>
      </c>
      <c r="L211" s="44"/>
      <c r="M211" s="233" t="s">
        <v>1</v>
      </c>
      <c r="N211" s="234" t="s">
        <v>44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167</v>
      </c>
      <c r="AT211" s="237" t="s">
        <v>162</v>
      </c>
      <c r="AU211" s="237" t="s">
        <v>86</v>
      </c>
      <c r="AY211" s="17" t="s">
        <v>160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86</v>
      </c>
      <c r="BK211" s="238">
        <f>ROUND(I211*H211,2)</f>
        <v>0</v>
      </c>
      <c r="BL211" s="17" t="s">
        <v>167</v>
      </c>
      <c r="BM211" s="237" t="s">
        <v>416</v>
      </c>
    </row>
    <row r="212" s="2" customFormat="1">
      <c r="A212" s="38"/>
      <c r="B212" s="39"/>
      <c r="C212" s="40"/>
      <c r="D212" s="241" t="s">
        <v>828</v>
      </c>
      <c r="E212" s="40"/>
      <c r="F212" s="283" t="s">
        <v>1313</v>
      </c>
      <c r="G212" s="40"/>
      <c r="H212" s="40"/>
      <c r="I212" s="284"/>
      <c r="J212" s="40"/>
      <c r="K212" s="40"/>
      <c r="L212" s="44"/>
      <c r="M212" s="285"/>
      <c r="N212" s="286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828</v>
      </c>
      <c r="AU212" s="17" t="s">
        <v>86</v>
      </c>
    </row>
    <row r="213" s="2" customFormat="1" ht="16.5" customHeight="1">
      <c r="A213" s="38"/>
      <c r="B213" s="39"/>
      <c r="C213" s="226" t="s">
        <v>417</v>
      </c>
      <c r="D213" s="226" t="s">
        <v>162</v>
      </c>
      <c r="E213" s="227" t="s">
        <v>1314</v>
      </c>
      <c r="F213" s="228" t="s">
        <v>1315</v>
      </c>
      <c r="G213" s="229" t="s">
        <v>1316</v>
      </c>
      <c r="H213" s="230">
        <v>1</v>
      </c>
      <c r="I213" s="231"/>
      <c r="J213" s="232">
        <f>ROUND(I213*H213,2)</f>
        <v>0</v>
      </c>
      <c r="K213" s="228" t="s">
        <v>1</v>
      </c>
      <c r="L213" s="44"/>
      <c r="M213" s="233" t="s">
        <v>1</v>
      </c>
      <c r="N213" s="234" t="s">
        <v>44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167</v>
      </c>
      <c r="AT213" s="237" t="s">
        <v>162</v>
      </c>
      <c r="AU213" s="237" t="s">
        <v>86</v>
      </c>
      <c r="AY213" s="17" t="s">
        <v>160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86</v>
      </c>
      <c r="BK213" s="238">
        <f>ROUND(I213*H213,2)</f>
        <v>0</v>
      </c>
      <c r="BL213" s="17" t="s">
        <v>167</v>
      </c>
      <c r="BM213" s="237" t="s">
        <v>420</v>
      </c>
    </row>
    <row r="214" s="2" customFormat="1">
      <c r="A214" s="38"/>
      <c r="B214" s="39"/>
      <c r="C214" s="40"/>
      <c r="D214" s="241" t="s">
        <v>828</v>
      </c>
      <c r="E214" s="40"/>
      <c r="F214" s="283" t="s">
        <v>1317</v>
      </c>
      <c r="G214" s="40"/>
      <c r="H214" s="40"/>
      <c r="I214" s="284"/>
      <c r="J214" s="40"/>
      <c r="K214" s="40"/>
      <c r="L214" s="44"/>
      <c r="M214" s="295"/>
      <c r="N214" s="296"/>
      <c r="O214" s="292"/>
      <c r="P214" s="292"/>
      <c r="Q214" s="292"/>
      <c r="R214" s="292"/>
      <c r="S214" s="292"/>
      <c r="T214" s="297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828</v>
      </c>
      <c r="AU214" s="17" t="s">
        <v>86</v>
      </c>
    </row>
    <row r="215" s="2" customFormat="1" ht="6.96" customHeight="1">
      <c r="A215" s="38"/>
      <c r="B215" s="66"/>
      <c r="C215" s="67"/>
      <c r="D215" s="67"/>
      <c r="E215" s="67"/>
      <c r="F215" s="67"/>
      <c r="G215" s="67"/>
      <c r="H215" s="67"/>
      <c r="I215" s="67"/>
      <c r="J215" s="67"/>
      <c r="K215" s="67"/>
      <c r="L215" s="44"/>
      <c r="M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</sheetData>
  <sheetProtection sheet="1" autoFilter="0" formatColumns="0" formatRows="0" objects="1" scenarios="1" spinCount="100000" saltValue="Grt080mZAzdomW2KliQZSaiO8ipq4QGuXTE/zAZkckZ0HJcXgMubBGCakYsB96wdOU5aJY4I4PYr+OOPZUlsUA==" hashValue="VBdaYrY32Ie32koIDVSBSjrL4Wijq8vPEXaxEWee1Bsbl9Mf+TcWRwCnQWo1vzf+nD7IXRYsGOmiHsDNLKyz2w==" algorithmName="SHA-512" password="CC35"/>
  <autoFilter ref="C121:K21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Svatoňovice zast.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1318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21. 9. 2021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28</v>
      </c>
      <c r="J21" s="141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36</v>
      </c>
      <c r="E23" s="38"/>
      <c r="F23" s="38"/>
      <c r="G23" s="38"/>
      <c r="H23" s="38"/>
      <c r="I23" s="150" t="s">
        <v>25</v>
      </c>
      <c r="J23" s="141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0" t="s">
        <v>28</v>
      </c>
      <c r="J24" s="141" t="s">
        <v>34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38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39</v>
      </c>
      <c r="E30" s="38"/>
      <c r="F30" s="38"/>
      <c r="G30" s="38"/>
      <c r="H30" s="38"/>
      <c r="I30" s="38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41</v>
      </c>
      <c r="G32" s="38"/>
      <c r="H32" s="38"/>
      <c r="I32" s="161" t="s">
        <v>40</v>
      </c>
      <c r="J32" s="161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43</v>
      </c>
      <c r="E33" s="150" t="s">
        <v>44</v>
      </c>
      <c r="F33" s="163">
        <f>ROUND((SUM(BE123:BE202)),  2)</f>
        <v>0</v>
      </c>
      <c r="G33" s="38"/>
      <c r="H33" s="38"/>
      <c r="I33" s="164">
        <v>0.20999999999999999</v>
      </c>
      <c r="J33" s="163">
        <f>ROUND(((SUM(BE123:BE202))*I33),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45</v>
      </c>
      <c r="F34" s="163">
        <f>ROUND((SUM(BF123:BF202)),  2)</f>
        <v>0</v>
      </c>
      <c r="G34" s="38"/>
      <c r="H34" s="38"/>
      <c r="I34" s="164">
        <v>0.14999999999999999</v>
      </c>
      <c r="J34" s="163">
        <f>ROUND(((SUM(BF123:BF202))*I34),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46</v>
      </c>
      <c r="F35" s="163">
        <f>ROUND((SUM(BG123:BG202)),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47</v>
      </c>
      <c r="F36" s="163">
        <f>ROUND((SUM(BH123:BH202)),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ROUND((SUM(BI123:BI202)),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49</v>
      </c>
      <c r="E39" s="167"/>
      <c r="F39" s="167"/>
      <c r="G39" s="168" t="s">
        <v>50</v>
      </c>
      <c r="H39" s="169" t="s">
        <v>51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52</v>
      </c>
      <c r="E50" s="173"/>
      <c r="F50" s="173"/>
      <c r="G50" s="172" t="s">
        <v>53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54</v>
      </c>
      <c r="E61" s="175"/>
      <c r="F61" s="176" t="s">
        <v>55</v>
      </c>
      <c r="G61" s="174" t="s">
        <v>54</v>
      </c>
      <c r="H61" s="175"/>
      <c r="I61" s="175"/>
      <c r="J61" s="177" t="s">
        <v>55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56</v>
      </c>
      <c r="E65" s="178"/>
      <c r="F65" s="178"/>
      <c r="G65" s="172" t="s">
        <v>57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54</v>
      </c>
      <c r="E76" s="175"/>
      <c r="F76" s="176" t="s">
        <v>55</v>
      </c>
      <c r="G76" s="174" t="s">
        <v>54</v>
      </c>
      <c r="H76" s="175"/>
      <c r="I76" s="175"/>
      <c r="J76" s="177" t="s">
        <v>55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Svatoňovice zast.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PS 02 - Sdělovací zařízení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Svatoňovice</v>
      </c>
      <c r="G89" s="40"/>
      <c r="H89" s="40"/>
      <c r="I89" s="32" t="s">
        <v>22</v>
      </c>
      <c r="J89" s="79" t="str">
        <f>IF(J12="","",J12)</f>
        <v>21. 9. 2021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31</v>
      </c>
      <c r="J91" s="36" t="str">
        <f>E21</f>
        <v>F-PROJEKT-DOPRAVNÍ STAVBY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F-PROJEKT-DOPRAVNÍ STAVBY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118</v>
      </c>
      <c r="D94" s="185"/>
      <c r="E94" s="185"/>
      <c r="F94" s="185"/>
      <c r="G94" s="185"/>
      <c r="H94" s="185"/>
      <c r="I94" s="185"/>
      <c r="J94" s="186" t="s">
        <v>119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120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88"/>
      <c r="C97" s="189"/>
      <c r="D97" s="190" t="s">
        <v>1174</v>
      </c>
      <c r="E97" s="191"/>
      <c r="F97" s="191"/>
      <c r="G97" s="191"/>
      <c r="H97" s="191"/>
      <c r="I97" s="191"/>
      <c r="J97" s="192">
        <f>J124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1175</v>
      </c>
      <c r="E98" s="191"/>
      <c r="F98" s="191"/>
      <c r="G98" s="191"/>
      <c r="H98" s="191"/>
      <c r="I98" s="191"/>
      <c r="J98" s="192">
        <f>J129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8"/>
      <c r="C99" s="189"/>
      <c r="D99" s="190" t="s">
        <v>1178</v>
      </c>
      <c r="E99" s="191"/>
      <c r="F99" s="191"/>
      <c r="G99" s="191"/>
      <c r="H99" s="191"/>
      <c r="I99" s="191"/>
      <c r="J99" s="192">
        <f>J136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8"/>
      <c r="C100" s="189"/>
      <c r="D100" s="190" t="s">
        <v>1319</v>
      </c>
      <c r="E100" s="191"/>
      <c r="F100" s="191"/>
      <c r="G100" s="191"/>
      <c r="H100" s="191"/>
      <c r="I100" s="191"/>
      <c r="J100" s="192">
        <f>J141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8"/>
      <c r="C101" s="189"/>
      <c r="D101" s="190" t="s">
        <v>1320</v>
      </c>
      <c r="E101" s="191"/>
      <c r="F101" s="191"/>
      <c r="G101" s="191"/>
      <c r="H101" s="191"/>
      <c r="I101" s="191"/>
      <c r="J101" s="192">
        <f>J164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8"/>
      <c r="C102" s="189"/>
      <c r="D102" s="190" t="s">
        <v>1321</v>
      </c>
      <c r="E102" s="191"/>
      <c r="F102" s="191"/>
      <c r="G102" s="191"/>
      <c r="H102" s="191"/>
      <c r="I102" s="191"/>
      <c r="J102" s="192">
        <f>J173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8"/>
      <c r="C103" s="189"/>
      <c r="D103" s="190" t="s">
        <v>1322</v>
      </c>
      <c r="E103" s="191"/>
      <c r="F103" s="191"/>
      <c r="G103" s="191"/>
      <c r="H103" s="191"/>
      <c r="I103" s="191"/>
      <c r="J103" s="192">
        <f>J192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Svatoňovice zast.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PS 02 - Sdělovací zařízení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Svatoňovice</v>
      </c>
      <c r="G117" s="40"/>
      <c r="H117" s="40"/>
      <c r="I117" s="32" t="s">
        <v>22</v>
      </c>
      <c r="J117" s="79" t="str">
        <f>IF(J12="","",J12)</f>
        <v>21. 9. 2021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Správa železnic, státní organizace</v>
      </c>
      <c r="G119" s="40"/>
      <c r="H119" s="40"/>
      <c r="I119" s="32" t="s">
        <v>31</v>
      </c>
      <c r="J119" s="36" t="str">
        <f>E21</f>
        <v>F-PROJEKT-DOPRAVNÍ STAVBY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40.0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36</v>
      </c>
      <c r="J120" s="36" t="str">
        <f>E24</f>
        <v>F-PROJEKT-DOPRAVNÍ STAVBY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146</v>
      </c>
      <c r="D122" s="202" t="s">
        <v>64</v>
      </c>
      <c r="E122" s="202" t="s">
        <v>60</v>
      </c>
      <c r="F122" s="202" t="s">
        <v>61</v>
      </c>
      <c r="G122" s="202" t="s">
        <v>147</v>
      </c>
      <c r="H122" s="202" t="s">
        <v>148</v>
      </c>
      <c r="I122" s="202" t="s">
        <v>149</v>
      </c>
      <c r="J122" s="202" t="s">
        <v>119</v>
      </c>
      <c r="K122" s="203" t="s">
        <v>150</v>
      </c>
      <c r="L122" s="204"/>
      <c r="M122" s="100" t="s">
        <v>1</v>
      </c>
      <c r="N122" s="101" t="s">
        <v>43</v>
      </c>
      <c r="O122" s="101" t="s">
        <v>151</v>
      </c>
      <c r="P122" s="101" t="s">
        <v>152</v>
      </c>
      <c r="Q122" s="101" t="s">
        <v>153</v>
      </c>
      <c r="R122" s="101" t="s">
        <v>154</v>
      </c>
      <c r="S122" s="101" t="s">
        <v>155</v>
      </c>
      <c r="T122" s="102" t="s">
        <v>156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157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P124+P129+P136+P141+P164+P173+P192</f>
        <v>0</v>
      </c>
      <c r="Q123" s="104"/>
      <c r="R123" s="207">
        <f>R124+R129+R136+R141+R164+R173+R192</f>
        <v>0</v>
      </c>
      <c r="S123" s="104"/>
      <c r="T123" s="208">
        <f>T124+T129+T136+T141+T164+T173+T192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78</v>
      </c>
      <c r="AU123" s="17" t="s">
        <v>121</v>
      </c>
      <c r="BK123" s="209">
        <f>BK124+BK129+BK136+BK141+BK164+BK173+BK192</f>
        <v>0</v>
      </c>
    </row>
    <row r="124" s="12" customFormat="1" ht="25.92" customHeight="1">
      <c r="A124" s="12"/>
      <c r="B124" s="210"/>
      <c r="C124" s="211"/>
      <c r="D124" s="212" t="s">
        <v>78</v>
      </c>
      <c r="E124" s="213" t="s">
        <v>385</v>
      </c>
      <c r="F124" s="213" t="s">
        <v>1193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SUM(P125:P128)</f>
        <v>0</v>
      </c>
      <c r="Q124" s="218"/>
      <c r="R124" s="219">
        <f>SUM(R125:R128)</f>
        <v>0</v>
      </c>
      <c r="S124" s="218"/>
      <c r="T124" s="220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86</v>
      </c>
      <c r="AT124" s="222" t="s">
        <v>78</v>
      </c>
      <c r="AU124" s="222" t="s">
        <v>79</v>
      </c>
      <c r="AY124" s="221" t="s">
        <v>160</v>
      </c>
      <c r="BK124" s="223">
        <f>SUM(BK125:BK128)</f>
        <v>0</v>
      </c>
    </row>
    <row r="125" s="2" customFormat="1" ht="16.5" customHeight="1">
      <c r="A125" s="38"/>
      <c r="B125" s="39"/>
      <c r="C125" s="226" t="s">
        <v>86</v>
      </c>
      <c r="D125" s="226" t="s">
        <v>162</v>
      </c>
      <c r="E125" s="227" t="s">
        <v>1197</v>
      </c>
      <c r="F125" s="228" t="s">
        <v>1198</v>
      </c>
      <c r="G125" s="229" t="s">
        <v>1199</v>
      </c>
      <c r="H125" s="230">
        <v>2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44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167</v>
      </c>
      <c r="AT125" s="237" t="s">
        <v>162</v>
      </c>
      <c r="AU125" s="237" t="s">
        <v>86</v>
      </c>
      <c r="AY125" s="17" t="s">
        <v>160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86</v>
      </c>
      <c r="BK125" s="238">
        <f>ROUND(I125*H125,2)</f>
        <v>0</v>
      </c>
      <c r="BL125" s="17" t="s">
        <v>167</v>
      </c>
      <c r="BM125" s="237" t="s">
        <v>88</v>
      </c>
    </row>
    <row r="126" s="2" customFormat="1">
      <c r="A126" s="38"/>
      <c r="B126" s="39"/>
      <c r="C126" s="40"/>
      <c r="D126" s="241" t="s">
        <v>828</v>
      </c>
      <c r="E126" s="40"/>
      <c r="F126" s="283" t="s">
        <v>1323</v>
      </c>
      <c r="G126" s="40"/>
      <c r="H126" s="40"/>
      <c r="I126" s="284"/>
      <c r="J126" s="40"/>
      <c r="K126" s="40"/>
      <c r="L126" s="44"/>
      <c r="M126" s="285"/>
      <c r="N126" s="28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828</v>
      </c>
      <c r="AU126" s="17" t="s">
        <v>86</v>
      </c>
    </row>
    <row r="127" s="2" customFormat="1" ht="16.5" customHeight="1">
      <c r="A127" s="38"/>
      <c r="B127" s="39"/>
      <c r="C127" s="226" t="s">
        <v>88</v>
      </c>
      <c r="D127" s="226" t="s">
        <v>162</v>
      </c>
      <c r="E127" s="227" t="s">
        <v>1324</v>
      </c>
      <c r="F127" s="228" t="s">
        <v>1325</v>
      </c>
      <c r="G127" s="229" t="s">
        <v>216</v>
      </c>
      <c r="H127" s="230">
        <v>10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44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167</v>
      </c>
      <c r="AT127" s="237" t="s">
        <v>162</v>
      </c>
      <c r="AU127" s="237" t="s">
        <v>86</v>
      </c>
      <c r="AY127" s="17" t="s">
        <v>160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86</v>
      </c>
      <c r="BK127" s="238">
        <f>ROUND(I127*H127,2)</f>
        <v>0</v>
      </c>
      <c r="BL127" s="17" t="s">
        <v>167</v>
      </c>
      <c r="BM127" s="237" t="s">
        <v>167</v>
      </c>
    </row>
    <row r="128" s="2" customFormat="1">
      <c r="A128" s="38"/>
      <c r="B128" s="39"/>
      <c r="C128" s="40"/>
      <c r="D128" s="241" t="s">
        <v>828</v>
      </c>
      <c r="E128" s="40"/>
      <c r="F128" s="283" t="s">
        <v>1326</v>
      </c>
      <c r="G128" s="40"/>
      <c r="H128" s="40"/>
      <c r="I128" s="284"/>
      <c r="J128" s="40"/>
      <c r="K128" s="40"/>
      <c r="L128" s="44"/>
      <c r="M128" s="285"/>
      <c r="N128" s="28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828</v>
      </c>
      <c r="AU128" s="17" t="s">
        <v>86</v>
      </c>
    </row>
    <row r="129" s="12" customFormat="1" ht="25.92" customHeight="1">
      <c r="A129" s="12"/>
      <c r="B129" s="210"/>
      <c r="C129" s="211"/>
      <c r="D129" s="212" t="s">
        <v>78</v>
      </c>
      <c r="E129" s="213" t="s">
        <v>394</v>
      </c>
      <c r="F129" s="213" t="s">
        <v>937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SUM(P130:P135)</f>
        <v>0</v>
      </c>
      <c r="Q129" s="218"/>
      <c r="R129" s="219">
        <f>SUM(R130:R135)</f>
        <v>0</v>
      </c>
      <c r="S129" s="218"/>
      <c r="T129" s="220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86</v>
      </c>
      <c r="AT129" s="222" t="s">
        <v>78</v>
      </c>
      <c r="AU129" s="222" t="s">
        <v>79</v>
      </c>
      <c r="AY129" s="221" t="s">
        <v>160</v>
      </c>
      <c r="BK129" s="223">
        <f>SUM(BK130:BK135)</f>
        <v>0</v>
      </c>
    </row>
    <row r="130" s="2" customFormat="1" ht="24.15" customHeight="1">
      <c r="A130" s="38"/>
      <c r="B130" s="39"/>
      <c r="C130" s="226" t="s">
        <v>178</v>
      </c>
      <c r="D130" s="226" t="s">
        <v>162</v>
      </c>
      <c r="E130" s="227" t="s">
        <v>1327</v>
      </c>
      <c r="F130" s="228" t="s">
        <v>1328</v>
      </c>
      <c r="G130" s="229" t="s">
        <v>216</v>
      </c>
      <c r="H130" s="230">
        <v>10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44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167</v>
      </c>
      <c r="AT130" s="237" t="s">
        <v>162</v>
      </c>
      <c r="AU130" s="237" t="s">
        <v>86</v>
      </c>
      <c r="AY130" s="17" t="s">
        <v>160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86</v>
      </c>
      <c r="BK130" s="238">
        <f>ROUND(I130*H130,2)</f>
        <v>0</v>
      </c>
      <c r="BL130" s="17" t="s">
        <v>167</v>
      </c>
      <c r="BM130" s="237" t="s">
        <v>181</v>
      </c>
    </row>
    <row r="131" s="2" customFormat="1">
      <c r="A131" s="38"/>
      <c r="B131" s="39"/>
      <c r="C131" s="40"/>
      <c r="D131" s="241" t="s">
        <v>828</v>
      </c>
      <c r="E131" s="40"/>
      <c r="F131" s="283" t="s">
        <v>1215</v>
      </c>
      <c r="G131" s="40"/>
      <c r="H131" s="40"/>
      <c r="I131" s="284"/>
      <c r="J131" s="40"/>
      <c r="K131" s="40"/>
      <c r="L131" s="44"/>
      <c r="M131" s="285"/>
      <c r="N131" s="28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828</v>
      </c>
      <c r="AU131" s="17" t="s">
        <v>86</v>
      </c>
    </row>
    <row r="132" s="2" customFormat="1" ht="33" customHeight="1">
      <c r="A132" s="38"/>
      <c r="B132" s="39"/>
      <c r="C132" s="226" t="s">
        <v>167</v>
      </c>
      <c r="D132" s="226" t="s">
        <v>162</v>
      </c>
      <c r="E132" s="227" t="s">
        <v>1329</v>
      </c>
      <c r="F132" s="228" t="s">
        <v>1330</v>
      </c>
      <c r="G132" s="229" t="s">
        <v>1199</v>
      </c>
      <c r="H132" s="230">
        <v>2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44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167</v>
      </c>
      <c r="AT132" s="237" t="s">
        <v>162</v>
      </c>
      <c r="AU132" s="237" t="s">
        <v>86</v>
      </c>
      <c r="AY132" s="17" t="s">
        <v>160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86</v>
      </c>
      <c r="BK132" s="238">
        <f>ROUND(I132*H132,2)</f>
        <v>0</v>
      </c>
      <c r="BL132" s="17" t="s">
        <v>167</v>
      </c>
      <c r="BM132" s="237" t="s">
        <v>191</v>
      </c>
    </row>
    <row r="133" s="2" customFormat="1">
      <c r="A133" s="38"/>
      <c r="B133" s="39"/>
      <c r="C133" s="40"/>
      <c r="D133" s="241" t="s">
        <v>828</v>
      </c>
      <c r="E133" s="40"/>
      <c r="F133" s="283" t="s">
        <v>1218</v>
      </c>
      <c r="G133" s="40"/>
      <c r="H133" s="40"/>
      <c r="I133" s="284"/>
      <c r="J133" s="40"/>
      <c r="K133" s="40"/>
      <c r="L133" s="44"/>
      <c r="M133" s="285"/>
      <c r="N133" s="286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828</v>
      </c>
      <c r="AU133" s="17" t="s">
        <v>86</v>
      </c>
    </row>
    <row r="134" s="2" customFormat="1" ht="24.15" customHeight="1">
      <c r="A134" s="38"/>
      <c r="B134" s="39"/>
      <c r="C134" s="226" t="s">
        <v>203</v>
      </c>
      <c r="D134" s="226" t="s">
        <v>162</v>
      </c>
      <c r="E134" s="227" t="s">
        <v>1226</v>
      </c>
      <c r="F134" s="228" t="s">
        <v>1227</v>
      </c>
      <c r="G134" s="229" t="s">
        <v>1228</v>
      </c>
      <c r="H134" s="230">
        <v>20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44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167</v>
      </c>
      <c r="AT134" s="237" t="s">
        <v>162</v>
      </c>
      <c r="AU134" s="237" t="s">
        <v>86</v>
      </c>
      <c r="AY134" s="17" t="s">
        <v>160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86</v>
      </c>
      <c r="BK134" s="238">
        <f>ROUND(I134*H134,2)</f>
        <v>0</v>
      </c>
      <c r="BL134" s="17" t="s">
        <v>167</v>
      </c>
      <c r="BM134" s="237" t="s">
        <v>206</v>
      </c>
    </row>
    <row r="135" s="2" customFormat="1">
      <c r="A135" s="38"/>
      <c r="B135" s="39"/>
      <c r="C135" s="40"/>
      <c r="D135" s="241" t="s">
        <v>828</v>
      </c>
      <c r="E135" s="40"/>
      <c r="F135" s="283" t="s">
        <v>1229</v>
      </c>
      <c r="G135" s="40"/>
      <c r="H135" s="40"/>
      <c r="I135" s="284"/>
      <c r="J135" s="40"/>
      <c r="K135" s="40"/>
      <c r="L135" s="44"/>
      <c r="M135" s="285"/>
      <c r="N135" s="28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828</v>
      </c>
      <c r="AU135" s="17" t="s">
        <v>86</v>
      </c>
    </row>
    <row r="136" s="12" customFormat="1" ht="25.92" customHeight="1">
      <c r="A136" s="12"/>
      <c r="B136" s="210"/>
      <c r="C136" s="211"/>
      <c r="D136" s="212" t="s">
        <v>78</v>
      </c>
      <c r="E136" s="213" t="s">
        <v>1297</v>
      </c>
      <c r="F136" s="213" t="s">
        <v>1298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SUM(P137:P140)</f>
        <v>0</v>
      </c>
      <c r="Q136" s="218"/>
      <c r="R136" s="219">
        <f>SUM(R137:R140)</f>
        <v>0</v>
      </c>
      <c r="S136" s="218"/>
      <c r="T136" s="220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86</v>
      </c>
      <c r="AT136" s="222" t="s">
        <v>78</v>
      </c>
      <c r="AU136" s="222" t="s">
        <v>79</v>
      </c>
      <c r="AY136" s="221" t="s">
        <v>160</v>
      </c>
      <c r="BK136" s="223">
        <f>SUM(BK137:BK140)</f>
        <v>0</v>
      </c>
    </row>
    <row r="137" s="2" customFormat="1" ht="24.15" customHeight="1">
      <c r="A137" s="38"/>
      <c r="B137" s="39"/>
      <c r="C137" s="226" t="s">
        <v>181</v>
      </c>
      <c r="D137" s="226" t="s">
        <v>162</v>
      </c>
      <c r="E137" s="227" t="s">
        <v>1299</v>
      </c>
      <c r="F137" s="228" t="s">
        <v>1300</v>
      </c>
      <c r="G137" s="229" t="s">
        <v>1228</v>
      </c>
      <c r="H137" s="230">
        <v>20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44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167</v>
      </c>
      <c r="AT137" s="237" t="s">
        <v>162</v>
      </c>
      <c r="AU137" s="237" t="s">
        <v>86</v>
      </c>
      <c r="AY137" s="17" t="s">
        <v>160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86</v>
      </c>
      <c r="BK137" s="238">
        <f>ROUND(I137*H137,2)</f>
        <v>0</v>
      </c>
      <c r="BL137" s="17" t="s">
        <v>167</v>
      </c>
      <c r="BM137" s="237" t="s">
        <v>211</v>
      </c>
    </row>
    <row r="138" s="2" customFormat="1">
      <c r="A138" s="38"/>
      <c r="B138" s="39"/>
      <c r="C138" s="40"/>
      <c r="D138" s="241" t="s">
        <v>828</v>
      </c>
      <c r="E138" s="40"/>
      <c r="F138" s="283" t="s">
        <v>1301</v>
      </c>
      <c r="G138" s="40"/>
      <c r="H138" s="40"/>
      <c r="I138" s="284"/>
      <c r="J138" s="40"/>
      <c r="K138" s="40"/>
      <c r="L138" s="44"/>
      <c r="M138" s="285"/>
      <c r="N138" s="28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828</v>
      </c>
      <c r="AU138" s="17" t="s">
        <v>86</v>
      </c>
    </row>
    <row r="139" s="2" customFormat="1" ht="16.5" customHeight="1">
      <c r="A139" s="38"/>
      <c r="B139" s="39"/>
      <c r="C139" s="226" t="s">
        <v>215</v>
      </c>
      <c r="D139" s="226" t="s">
        <v>162</v>
      </c>
      <c r="E139" s="227" t="s">
        <v>1311</v>
      </c>
      <c r="F139" s="228" t="s">
        <v>1312</v>
      </c>
      <c r="G139" s="229" t="s">
        <v>1199</v>
      </c>
      <c r="H139" s="230">
        <v>1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44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167</v>
      </c>
      <c r="AT139" s="237" t="s">
        <v>162</v>
      </c>
      <c r="AU139" s="237" t="s">
        <v>86</v>
      </c>
      <c r="AY139" s="17" t="s">
        <v>160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86</v>
      </c>
      <c r="BK139" s="238">
        <f>ROUND(I139*H139,2)</f>
        <v>0</v>
      </c>
      <c r="BL139" s="17" t="s">
        <v>167</v>
      </c>
      <c r="BM139" s="237" t="s">
        <v>220</v>
      </c>
    </row>
    <row r="140" s="2" customFormat="1">
      <c r="A140" s="38"/>
      <c r="B140" s="39"/>
      <c r="C140" s="40"/>
      <c r="D140" s="241" t="s">
        <v>828</v>
      </c>
      <c r="E140" s="40"/>
      <c r="F140" s="283" t="s">
        <v>1313</v>
      </c>
      <c r="G140" s="40"/>
      <c r="H140" s="40"/>
      <c r="I140" s="284"/>
      <c r="J140" s="40"/>
      <c r="K140" s="40"/>
      <c r="L140" s="44"/>
      <c r="M140" s="285"/>
      <c r="N140" s="28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828</v>
      </c>
      <c r="AU140" s="17" t="s">
        <v>86</v>
      </c>
    </row>
    <row r="141" s="12" customFormat="1" ht="25.92" customHeight="1">
      <c r="A141" s="12"/>
      <c r="B141" s="210"/>
      <c r="C141" s="211"/>
      <c r="D141" s="212" t="s">
        <v>78</v>
      </c>
      <c r="E141" s="213" t="s">
        <v>1331</v>
      </c>
      <c r="F141" s="213" t="s">
        <v>1332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SUM(P142:P163)</f>
        <v>0</v>
      </c>
      <c r="Q141" s="218"/>
      <c r="R141" s="219">
        <f>SUM(R142:R163)</f>
        <v>0</v>
      </c>
      <c r="S141" s="218"/>
      <c r="T141" s="220">
        <f>SUM(T142:T163)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86</v>
      </c>
      <c r="AT141" s="222" t="s">
        <v>78</v>
      </c>
      <c r="AU141" s="222" t="s">
        <v>79</v>
      </c>
      <c r="AY141" s="221" t="s">
        <v>160</v>
      </c>
      <c r="BK141" s="223">
        <f>SUM(BK142:BK163)</f>
        <v>0</v>
      </c>
    </row>
    <row r="142" s="2" customFormat="1" ht="16.5" customHeight="1">
      <c r="A142" s="38"/>
      <c r="B142" s="39"/>
      <c r="C142" s="226" t="s">
        <v>191</v>
      </c>
      <c r="D142" s="226" t="s">
        <v>162</v>
      </c>
      <c r="E142" s="227" t="s">
        <v>1333</v>
      </c>
      <c r="F142" s="228" t="s">
        <v>1334</v>
      </c>
      <c r="G142" s="229" t="s">
        <v>1199</v>
      </c>
      <c r="H142" s="230">
        <v>2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44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167</v>
      </c>
      <c r="AT142" s="237" t="s">
        <v>162</v>
      </c>
      <c r="AU142" s="237" t="s">
        <v>86</v>
      </c>
      <c r="AY142" s="17" t="s">
        <v>160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86</v>
      </c>
      <c r="BK142" s="238">
        <f>ROUND(I142*H142,2)</f>
        <v>0</v>
      </c>
      <c r="BL142" s="17" t="s">
        <v>167</v>
      </c>
      <c r="BM142" s="237" t="s">
        <v>230</v>
      </c>
    </row>
    <row r="143" s="2" customFormat="1">
      <c r="A143" s="38"/>
      <c r="B143" s="39"/>
      <c r="C143" s="40"/>
      <c r="D143" s="241" t="s">
        <v>828</v>
      </c>
      <c r="E143" s="40"/>
      <c r="F143" s="283" t="s">
        <v>1335</v>
      </c>
      <c r="G143" s="40"/>
      <c r="H143" s="40"/>
      <c r="I143" s="284"/>
      <c r="J143" s="40"/>
      <c r="K143" s="40"/>
      <c r="L143" s="44"/>
      <c r="M143" s="285"/>
      <c r="N143" s="28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828</v>
      </c>
      <c r="AU143" s="17" t="s">
        <v>86</v>
      </c>
    </row>
    <row r="144" s="2" customFormat="1" ht="16.5" customHeight="1">
      <c r="A144" s="38"/>
      <c r="B144" s="39"/>
      <c r="C144" s="226" t="s">
        <v>234</v>
      </c>
      <c r="D144" s="226" t="s">
        <v>162</v>
      </c>
      <c r="E144" s="227" t="s">
        <v>1336</v>
      </c>
      <c r="F144" s="228" t="s">
        <v>1337</v>
      </c>
      <c r="G144" s="229" t="s">
        <v>1199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44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167</v>
      </c>
      <c r="AT144" s="237" t="s">
        <v>162</v>
      </c>
      <c r="AU144" s="237" t="s">
        <v>86</v>
      </c>
      <c r="AY144" s="17" t="s">
        <v>160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86</v>
      </c>
      <c r="BK144" s="238">
        <f>ROUND(I144*H144,2)</f>
        <v>0</v>
      </c>
      <c r="BL144" s="17" t="s">
        <v>167</v>
      </c>
      <c r="BM144" s="237" t="s">
        <v>237</v>
      </c>
    </row>
    <row r="145" s="2" customFormat="1">
      <c r="A145" s="38"/>
      <c r="B145" s="39"/>
      <c r="C145" s="40"/>
      <c r="D145" s="241" t="s">
        <v>828</v>
      </c>
      <c r="E145" s="40"/>
      <c r="F145" s="283" t="s">
        <v>1338</v>
      </c>
      <c r="G145" s="40"/>
      <c r="H145" s="40"/>
      <c r="I145" s="284"/>
      <c r="J145" s="40"/>
      <c r="K145" s="40"/>
      <c r="L145" s="44"/>
      <c r="M145" s="285"/>
      <c r="N145" s="286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828</v>
      </c>
      <c r="AU145" s="17" t="s">
        <v>86</v>
      </c>
    </row>
    <row r="146" s="2" customFormat="1" ht="16.5" customHeight="1">
      <c r="A146" s="38"/>
      <c r="B146" s="39"/>
      <c r="C146" s="226" t="s">
        <v>206</v>
      </c>
      <c r="D146" s="226" t="s">
        <v>162</v>
      </c>
      <c r="E146" s="227" t="s">
        <v>1339</v>
      </c>
      <c r="F146" s="228" t="s">
        <v>1340</v>
      </c>
      <c r="G146" s="229" t="s">
        <v>1199</v>
      </c>
      <c r="H146" s="230">
        <v>2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44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167</v>
      </c>
      <c r="AT146" s="237" t="s">
        <v>162</v>
      </c>
      <c r="AU146" s="237" t="s">
        <v>86</v>
      </c>
      <c r="AY146" s="17" t="s">
        <v>160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86</v>
      </c>
      <c r="BK146" s="238">
        <f>ROUND(I146*H146,2)</f>
        <v>0</v>
      </c>
      <c r="BL146" s="17" t="s">
        <v>167</v>
      </c>
      <c r="BM146" s="237" t="s">
        <v>243</v>
      </c>
    </row>
    <row r="147" s="2" customFormat="1">
      <c r="A147" s="38"/>
      <c r="B147" s="39"/>
      <c r="C147" s="40"/>
      <c r="D147" s="241" t="s">
        <v>828</v>
      </c>
      <c r="E147" s="40"/>
      <c r="F147" s="283" t="s">
        <v>1341</v>
      </c>
      <c r="G147" s="40"/>
      <c r="H147" s="40"/>
      <c r="I147" s="284"/>
      <c r="J147" s="40"/>
      <c r="K147" s="40"/>
      <c r="L147" s="44"/>
      <c r="M147" s="285"/>
      <c r="N147" s="28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828</v>
      </c>
      <c r="AU147" s="17" t="s">
        <v>86</v>
      </c>
    </row>
    <row r="148" s="2" customFormat="1" ht="24.15" customHeight="1">
      <c r="A148" s="38"/>
      <c r="B148" s="39"/>
      <c r="C148" s="226" t="s">
        <v>247</v>
      </c>
      <c r="D148" s="226" t="s">
        <v>162</v>
      </c>
      <c r="E148" s="227" t="s">
        <v>1342</v>
      </c>
      <c r="F148" s="228" t="s">
        <v>1343</v>
      </c>
      <c r="G148" s="229" t="s">
        <v>216</v>
      </c>
      <c r="H148" s="230">
        <v>52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44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167</v>
      </c>
      <c r="AT148" s="237" t="s">
        <v>162</v>
      </c>
      <c r="AU148" s="237" t="s">
        <v>86</v>
      </c>
      <c r="AY148" s="17" t="s">
        <v>160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86</v>
      </c>
      <c r="BK148" s="238">
        <f>ROUND(I148*H148,2)</f>
        <v>0</v>
      </c>
      <c r="BL148" s="17" t="s">
        <v>167</v>
      </c>
      <c r="BM148" s="237" t="s">
        <v>250</v>
      </c>
    </row>
    <row r="149" s="2" customFormat="1">
      <c r="A149" s="38"/>
      <c r="B149" s="39"/>
      <c r="C149" s="40"/>
      <c r="D149" s="241" t="s">
        <v>828</v>
      </c>
      <c r="E149" s="40"/>
      <c r="F149" s="283" t="s">
        <v>1344</v>
      </c>
      <c r="G149" s="40"/>
      <c r="H149" s="40"/>
      <c r="I149" s="284"/>
      <c r="J149" s="40"/>
      <c r="K149" s="40"/>
      <c r="L149" s="44"/>
      <c r="M149" s="285"/>
      <c r="N149" s="286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828</v>
      </c>
      <c r="AU149" s="17" t="s">
        <v>86</v>
      </c>
    </row>
    <row r="150" s="2" customFormat="1" ht="24.15" customHeight="1">
      <c r="A150" s="38"/>
      <c r="B150" s="39"/>
      <c r="C150" s="226" t="s">
        <v>211</v>
      </c>
      <c r="D150" s="226" t="s">
        <v>162</v>
      </c>
      <c r="E150" s="227" t="s">
        <v>1345</v>
      </c>
      <c r="F150" s="228" t="s">
        <v>1346</v>
      </c>
      <c r="G150" s="229" t="s">
        <v>1347</v>
      </c>
      <c r="H150" s="230">
        <v>0.13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44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167</v>
      </c>
      <c r="AT150" s="237" t="s">
        <v>162</v>
      </c>
      <c r="AU150" s="237" t="s">
        <v>86</v>
      </c>
      <c r="AY150" s="17" t="s">
        <v>160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86</v>
      </c>
      <c r="BK150" s="238">
        <f>ROUND(I150*H150,2)</f>
        <v>0</v>
      </c>
      <c r="BL150" s="17" t="s">
        <v>167</v>
      </c>
      <c r="BM150" s="237" t="s">
        <v>257</v>
      </c>
    </row>
    <row r="151" s="2" customFormat="1">
      <c r="A151" s="38"/>
      <c r="B151" s="39"/>
      <c r="C151" s="40"/>
      <c r="D151" s="241" t="s">
        <v>828</v>
      </c>
      <c r="E151" s="40"/>
      <c r="F151" s="283" t="s">
        <v>1348</v>
      </c>
      <c r="G151" s="40"/>
      <c r="H151" s="40"/>
      <c r="I151" s="284"/>
      <c r="J151" s="40"/>
      <c r="K151" s="40"/>
      <c r="L151" s="44"/>
      <c r="M151" s="285"/>
      <c r="N151" s="28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828</v>
      </c>
      <c r="AU151" s="17" t="s">
        <v>86</v>
      </c>
    </row>
    <row r="152" s="2" customFormat="1" ht="16.5" customHeight="1">
      <c r="A152" s="38"/>
      <c r="B152" s="39"/>
      <c r="C152" s="226" t="s">
        <v>259</v>
      </c>
      <c r="D152" s="226" t="s">
        <v>162</v>
      </c>
      <c r="E152" s="227" t="s">
        <v>1349</v>
      </c>
      <c r="F152" s="228" t="s">
        <v>1350</v>
      </c>
      <c r="G152" s="229" t="s">
        <v>1199</v>
      </c>
      <c r="H152" s="230">
        <v>4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44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167</v>
      </c>
      <c r="AT152" s="237" t="s">
        <v>162</v>
      </c>
      <c r="AU152" s="237" t="s">
        <v>86</v>
      </c>
      <c r="AY152" s="17" t="s">
        <v>160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86</v>
      </c>
      <c r="BK152" s="238">
        <f>ROUND(I152*H152,2)</f>
        <v>0</v>
      </c>
      <c r="BL152" s="17" t="s">
        <v>167</v>
      </c>
      <c r="BM152" s="237" t="s">
        <v>262</v>
      </c>
    </row>
    <row r="153" s="2" customFormat="1">
      <c r="A153" s="38"/>
      <c r="B153" s="39"/>
      <c r="C153" s="40"/>
      <c r="D153" s="241" t="s">
        <v>828</v>
      </c>
      <c r="E153" s="40"/>
      <c r="F153" s="283" t="s">
        <v>1351</v>
      </c>
      <c r="G153" s="40"/>
      <c r="H153" s="40"/>
      <c r="I153" s="284"/>
      <c r="J153" s="40"/>
      <c r="K153" s="40"/>
      <c r="L153" s="44"/>
      <c r="M153" s="285"/>
      <c r="N153" s="286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828</v>
      </c>
      <c r="AU153" s="17" t="s">
        <v>86</v>
      </c>
    </row>
    <row r="154" s="2" customFormat="1" ht="16.5" customHeight="1">
      <c r="A154" s="38"/>
      <c r="B154" s="39"/>
      <c r="C154" s="226" t="s">
        <v>220</v>
      </c>
      <c r="D154" s="226" t="s">
        <v>162</v>
      </c>
      <c r="E154" s="227" t="s">
        <v>1352</v>
      </c>
      <c r="F154" s="228" t="s">
        <v>1353</v>
      </c>
      <c r="G154" s="229" t="s">
        <v>1199</v>
      </c>
      <c r="H154" s="230">
        <v>4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44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167</v>
      </c>
      <c r="AT154" s="237" t="s">
        <v>162</v>
      </c>
      <c r="AU154" s="237" t="s">
        <v>86</v>
      </c>
      <c r="AY154" s="17" t="s">
        <v>160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86</v>
      </c>
      <c r="BK154" s="238">
        <f>ROUND(I154*H154,2)</f>
        <v>0</v>
      </c>
      <c r="BL154" s="17" t="s">
        <v>167</v>
      </c>
      <c r="BM154" s="237" t="s">
        <v>267</v>
      </c>
    </row>
    <row r="155" s="2" customFormat="1">
      <c r="A155" s="38"/>
      <c r="B155" s="39"/>
      <c r="C155" s="40"/>
      <c r="D155" s="241" t="s">
        <v>828</v>
      </c>
      <c r="E155" s="40"/>
      <c r="F155" s="283" t="s">
        <v>1354</v>
      </c>
      <c r="G155" s="40"/>
      <c r="H155" s="40"/>
      <c r="I155" s="284"/>
      <c r="J155" s="40"/>
      <c r="K155" s="40"/>
      <c r="L155" s="44"/>
      <c r="M155" s="285"/>
      <c r="N155" s="28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828</v>
      </c>
      <c r="AU155" s="17" t="s">
        <v>86</v>
      </c>
    </row>
    <row r="156" s="2" customFormat="1" ht="24.15" customHeight="1">
      <c r="A156" s="38"/>
      <c r="B156" s="39"/>
      <c r="C156" s="226" t="s">
        <v>8</v>
      </c>
      <c r="D156" s="226" t="s">
        <v>162</v>
      </c>
      <c r="E156" s="227" t="s">
        <v>1355</v>
      </c>
      <c r="F156" s="228" t="s">
        <v>1356</v>
      </c>
      <c r="G156" s="229" t="s">
        <v>1199</v>
      </c>
      <c r="H156" s="230">
        <v>4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44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167</v>
      </c>
      <c r="AT156" s="237" t="s">
        <v>162</v>
      </c>
      <c r="AU156" s="237" t="s">
        <v>86</v>
      </c>
      <c r="AY156" s="17" t="s">
        <v>160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86</v>
      </c>
      <c r="BK156" s="238">
        <f>ROUND(I156*H156,2)</f>
        <v>0</v>
      </c>
      <c r="BL156" s="17" t="s">
        <v>167</v>
      </c>
      <c r="BM156" s="237" t="s">
        <v>271</v>
      </c>
    </row>
    <row r="157" s="2" customFormat="1">
      <c r="A157" s="38"/>
      <c r="B157" s="39"/>
      <c r="C157" s="40"/>
      <c r="D157" s="241" t="s">
        <v>828</v>
      </c>
      <c r="E157" s="40"/>
      <c r="F157" s="283" t="s">
        <v>1357</v>
      </c>
      <c r="G157" s="40"/>
      <c r="H157" s="40"/>
      <c r="I157" s="284"/>
      <c r="J157" s="40"/>
      <c r="K157" s="40"/>
      <c r="L157" s="44"/>
      <c r="M157" s="285"/>
      <c r="N157" s="286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828</v>
      </c>
      <c r="AU157" s="17" t="s">
        <v>86</v>
      </c>
    </row>
    <row r="158" s="2" customFormat="1" ht="24.15" customHeight="1">
      <c r="A158" s="38"/>
      <c r="B158" s="39"/>
      <c r="C158" s="226" t="s">
        <v>230</v>
      </c>
      <c r="D158" s="226" t="s">
        <v>162</v>
      </c>
      <c r="E158" s="227" t="s">
        <v>1358</v>
      </c>
      <c r="F158" s="228" t="s">
        <v>1359</v>
      </c>
      <c r="G158" s="229" t="s">
        <v>1199</v>
      </c>
      <c r="H158" s="230">
        <v>2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44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167</v>
      </c>
      <c r="AT158" s="237" t="s">
        <v>162</v>
      </c>
      <c r="AU158" s="237" t="s">
        <v>86</v>
      </c>
      <c r="AY158" s="17" t="s">
        <v>160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86</v>
      </c>
      <c r="BK158" s="238">
        <f>ROUND(I158*H158,2)</f>
        <v>0</v>
      </c>
      <c r="BL158" s="17" t="s">
        <v>167</v>
      </c>
      <c r="BM158" s="237" t="s">
        <v>278</v>
      </c>
    </row>
    <row r="159" s="2" customFormat="1">
      <c r="A159" s="38"/>
      <c r="B159" s="39"/>
      <c r="C159" s="40"/>
      <c r="D159" s="241" t="s">
        <v>828</v>
      </c>
      <c r="E159" s="40"/>
      <c r="F159" s="283" t="s">
        <v>1360</v>
      </c>
      <c r="G159" s="40"/>
      <c r="H159" s="40"/>
      <c r="I159" s="284"/>
      <c r="J159" s="40"/>
      <c r="K159" s="40"/>
      <c r="L159" s="44"/>
      <c r="M159" s="285"/>
      <c r="N159" s="286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828</v>
      </c>
      <c r="AU159" s="17" t="s">
        <v>86</v>
      </c>
    </row>
    <row r="160" s="2" customFormat="1" ht="24.15" customHeight="1">
      <c r="A160" s="38"/>
      <c r="B160" s="39"/>
      <c r="C160" s="226" t="s">
        <v>281</v>
      </c>
      <c r="D160" s="226" t="s">
        <v>162</v>
      </c>
      <c r="E160" s="227" t="s">
        <v>1361</v>
      </c>
      <c r="F160" s="228" t="s">
        <v>1362</v>
      </c>
      <c r="G160" s="229" t="s">
        <v>1199</v>
      </c>
      <c r="H160" s="230">
        <v>2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44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167</v>
      </c>
      <c r="AT160" s="237" t="s">
        <v>162</v>
      </c>
      <c r="AU160" s="237" t="s">
        <v>86</v>
      </c>
      <c r="AY160" s="17" t="s">
        <v>160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86</v>
      </c>
      <c r="BK160" s="238">
        <f>ROUND(I160*H160,2)</f>
        <v>0</v>
      </c>
      <c r="BL160" s="17" t="s">
        <v>167</v>
      </c>
      <c r="BM160" s="237" t="s">
        <v>284</v>
      </c>
    </row>
    <row r="161" s="2" customFormat="1">
      <c r="A161" s="38"/>
      <c r="B161" s="39"/>
      <c r="C161" s="40"/>
      <c r="D161" s="241" t="s">
        <v>828</v>
      </c>
      <c r="E161" s="40"/>
      <c r="F161" s="283" t="s">
        <v>1363</v>
      </c>
      <c r="G161" s="40"/>
      <c r="H161" s="40"/>
      <c r="I161" s="284"/>
      <c r="J161" s="40"/>
      <c r="K161" s="40"/>
      <c r="L161" s="44"/>
      <c r="M161" s="285"/>
      <c r="N161" s="286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828</v>
      </c>
      <c r="AU161" s="17" t="s">
        <v>86</v>
      </c>
    </row>
    <row r="162" s="2" customFormat="1" ht="21.75" customHeight="1">
      <c r="A162" s="38"/>
      <c r="B162" s="39"/>
      <c r="C162" s="226" t="s">
        <v>237</v>
      </c>
      <c r="D162" s="226" t="s">
        <v>162</v>
      </c>
      <c r="E162" s="227" t="s">
        <v>1364</v>
      </c>
      <c r="F162" s="228" t="s">
        <v>1365</v>
      </c>
      <c r="G162" s="229" t="s">
        <v>1199</v>
      </c>
      <c r="H162" s="230">
        <v>10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44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167</v>
      </c>
      <c r="AT162" s="237" t="s">
        <v>162</v>
      </c>
      <c r="AU162" s="237" t="s">
        <v>86</v>
      </c>
      <c r="AY162" s="17" t="s">
        <v>160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86</v>
      </c>
      <c r="BK162" s="238">
        <f>ROUND(I162*H162,2)</f>
        <v>0</v>
      </c>
      <c r="BL162" s="17" t="s">
        <v>167</v>
      </c>
      <c r="BM162" s="237" t="s">
        <v>290</v>
      </c>
    </row>
    <row r="163" s="2" customFormat="1">
      <c r="A163" s="38"/>
      <c r="B163" s="39"/>
      <c r="C163" s="40"/>
      <c r="D163" s="241" t="s">
        <v>828</v>
      </c>
      <c r="E163" s="40"/>
      <c r="F163" s="283" t="s">
        <v>1366</v>
      </c>
      <c r="G163" s="40"/>
      <c r="H163" s="40"/>
      <c r="I163" s="284"/>
      <c r="J163" s="40"/>
      <c r="K163" s="40"/>
      <c r="L163" s="44"/>
      <c r="M163" s="285"/>
      <c r="N163" s="286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828</v>
      </c>
      <c r="AU163" s="17" t="s">
        <v>86</v>
      </c>
    </row>
    <row r="164" s="12" customFormat="1" ht="25.92" customHeight="1">
      <c r="A164" s="12"/>
      <c r="B164" s="210"/>
      <c r="C164" s="211"/>
      <c r="D164" s="212" t="s">
        <v>78</v>
      </c>
      <c r="E164" s="213" t="s">
        <v>1367</v>
      </c>
      <c r="F164" s="213" t="s">
        <v>1368</v>
      </c>
      <c r="G164" s="211"/>
      <c r="H164" s="211"/>
      <c r="I164" s="214"/>
      <c r="J164" s="215">
        <f>BK164</f>
        <v>0</v>
      </c>
      <c r="K164" s="211"/>
      <c r="L164" s="216"/>
      <c r="M164" s="217"/>
      <c r="N164" s="218"/>
      <c r="O164" s="218"/>
      <c r="P164" s="219">
        <f>SUM(P165:P172)</f>
        <v>0</v>
      </c>
      <c r="Q164" s="218"/>
      <c r="R164" s="219">
        <f>SUM(R165:R172)</f>
        <v>0</v>
      </c>
      <c r="S164" s="218"/>
      <c r="T164" s="220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86</v>
      </c>
      <c r="AT164" s="222" t="s">
        <v>78</v>
      </c>
      <c r="AU164" s="222" t="s">
        <v>79</v>
      </c>
      <c r="AY164" s="221" t="s">
        <v>160</v>
      </c>
      <c r="BK164" s="223">
        <f>SUM(BK165:BK172)</f>
        <v>0</v>
      </c>
    </row>
    <row r="165" s="2" customFormat="1" ht="16.5" customHeight="1">
      <c r="A165" s="38"/>
      <c r="B165" s="39"/>
      <c r="C165" s="226" t="s">
        <v>292</v>
      </c>
      <c r="D165" s="226" t="s">
        <v>162</v>
      </c>
      <c r="E165" s="227" t="s">
        <v>1369</v>
      </c>
      <c r="F165" s="228" t="s">
        <v>1370</v>
      </c>
      <c r="G165" s="229" t="s">
        <v>1199</v>
      </c>
      <c r="H165" s="230">
        <v>2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44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167</v>
      </c>
      <c r="AT165" s="237" t="s">
        <v>162</v>
      </c>
      <c r="AU165" s="237" t="s">
        <v>86</v>
      </c>
      <c r="AY165" s="17" t="s">
        <v>160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86</v>
      </c>
      <c r="BK165" s="238">
        <f>ROUND(I165*H165,2)</f>
        <v>0</v>
      </c>
      <c r="BL165" s="17" t="s">
        <v>167</v>
      </c>
      <c r="BM165" s="237" t="s">
        <v>295</v>
      </c>
    </row>
    <row r="166" s="2" customFormat="1">
      <c r="A166" s="38"/>
      <c r="B166" s="39"/>
      <c r="C166" s="40"/>
      <c r="D166" s="241" t="s">
        <v>828</v>
      </c>
      <c r="E166" s="40"/>
      <c r="F166" s="283" t="s">
        <v>1371</v>
      </c>
      <c r="G166" s="40"/>
      <c r="H166" s="40"/>
      <c r="I166" s="284"/>
      <c r="J166" s="40"/>
      <c r="K166" s="40"/>
      <c r="L166" s="44"/>
      <c r="M166" s="285"/>
      <c r="N166" s="28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828</v>
      </c>
      <c r="AU166" s="17" t="s">
        <v>86</v>
      </c>
    </row>
    <row r="167" s="2" customFormat="1" ht="16.5" customHeight="1">
      <c r="A167" s="38"/>
      <c r="B167" s="39"/>
      <c r="C167" s="226" t="s">
        <v>243</v>
      </c>
      <c r="D167" s="226" t="s">
        <v>162</v>
      </c>
      <c r="E167" s="227" t="s">
        <v>1372</v>
      </c>
      <c r="F167" s="228" t="s">
        <v>1373</v>
      </c>
      <c r="G167" s="229" t="s">
        <v>1199</v>
      </c>
      <c r="H167" s="230">
        <v>2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44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167</v>
      </c>
      <c r="AT167" s="237" t="s">
        <v>162</v>
      </c>
      <c r="AU167" s="237" t="s">
        <v>86</v>
      </c>
      <c r="AY167" s="17" t="s">
        <v>160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86</v>
      </c>
      <c r="BK167" s="238">
        <f>ROUND(I167*H167,2)</f>
        <v>0</v>
      </c>
      <c r="BL167" s="17" t="s">
        <v>167</v>
      </c>
      <c r="BM167" s="237" t="s">
        <v>300</v>
      </c>
    </row>
    <row r="168" s="2" customFormat="1">
      <c r="A168" s="38"/>
      <c r="B168" s="39"/>
      <c r="C168" s="40"/>
      <c r="D168" s="241" t="s">
        <v>828</v>
      </c>
      <c r="E168" s="40"/>
      <c r="F168" s="283" t="s">
        <v>1354</v>
      </c>
      <c r="G168" s="40"/>
      <c r="H168" s="40"/>
      <c r="I168" s="284"/>
      <c r="J168" s="40"/>
      <c r="K168" s="40"/>
      <c r="L168" s="44"/>
      <c r="M168" s="285"/>
      <c r="N168" s="286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828</v>
      </c>
      <c r="AU168" s="17" t="s">
        <v>86</v>
      </c>
    </row>
    <row r="169" s="2" customFormat="1" ht="24.15" customHeight="1">
      <c r="A169" s="38"/>
      <c r="B169" s="39"/>
      <c r="C169" s="226" t="s">
        <v>7</v>
      </c>
      <c r="D169" s="226" t="s">
        <v>162</v>
      </c>
      <c r="E169" s="227" t="s">
        <v>1374</v>
      </c>
      <c r="F169" s="228" t="s">
        <v>1375</v>
      </c>
      <c r="G169" s="229" t="s">
        <v>1199</v>
      </c>
      <c r="H169" s="230">
        <v>2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44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167</v>
      </c>
      <c r="AT169" s="237" t="s">
        <v>162</v>
      </c>
      <c r="AU169" s="237" t="s">
        <v>86</v>
      </c>
      <c r="AY169" s="17" t="s">
        <v>160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86</v>
      </c>
      <c r="BK169" s="238">
        <f>ROUND(I169*H169,2)</f>
        <v>0</v>
      </c>
      <c r="BL169" s="17" t="s">
        <v>167</v>
      </c>
      <c r="BM169" s="237" t="s">
        <v>305</v>
      </c>
    </row>
    <row r="170" s="2" customFormat="1">
      <c r="A170" s="38"/>
      <c r="B170" s="39"/>
      <c r="C170" s="40"/>
      <c r="D170" s="241" t="s">
        <v>828</v>
      </c>
      <c r="E170" s="40"/>
      <c r="F170" s="283" t="s">
        <v>1371</v>
      </c>
      <c r="G170" s="40"/>
      <c r="H170" s="40"/>
      <c r="I170" s="284"/>
      <c r="J170" s="40"/>
      <c r="K170" s="40"/>
      <c r="L170" s="44"/>
      <c r="M170" s="285"/>
      <c r="N170" s="28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828</v>
      </c>
      <c r="AU170" s="17" t="s">
        <v>86</v>
      </c>
    </row>
    <row r="171" s="2" customFormat="1" ht="24.15" customHeight="1">
      <c r="A171" s="38"/>
      <c r="B171" s="39"/>
      <c r="C171" s="226" t="s">
        <v>250</v>
      </c>
      <c r="D171" s="226" t="s">
        <v>162</v>
      </c>
      <c r="E171" s="227" t="s">
        <v>1376</v>
      </c>
      <c r="F171" s="228" t="s">
        <v>1377</v>
      </c>
      <c r="G171" s="229" t="s">
        <v>1199</v>
      </c>
      <c r="H171" s="230">
        <v>2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44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167</v>
      </c>
      <c r="AT171" s="237" t="s">
        <v>162</v>
      </c>
      <c r="AU171" s="237" t="s">
        <v>86</v>
      </c>
      <c r="AY171" s="17" t="s">
        <v>160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86</v>
      </c>
      <c r="BK171" s="238">
        <f>ROUND(I171*H171,2)</f>
        <v>0</v>
      </c>
      <c r="BL171" s="17" t="s">
        <v>167</v>
      </c>
      <c r="BM171" s="237" t="s">
        <v>309</v>
      </c>
    </row>
    <row r="172" s="2" customFormat="1">
      <c r="A172" s="38"/>
      <c r="B172" s="39"/>
      <c r="C172" s="40"/>
      <c r="D172" s="241" t="s">
        <v>828</v>
      </c>
      <c r="E172" s="40"/>
      <c r="F172" s="283" t="s">
        <v>1354</v>
      </c>
      <c r="G172" s="40"/>
      <c r="H172" s="40"/>
      <c r="I172" s="284"/>
      <c r="J172" s="40"/>
      <c r="K172" s="40"/>
      <c r="L172" s="44"/>
      <c r="M172" s="285"/>
      <c r="N172" s="286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828</v>
      </c>
      <c r="AU172" s="17" t="s">
        <v>86</v>
      </c>
    </row>
    <row r="173" s="12" customFormat="1" ht="25.92" customHeight="1">
      <c r="A173" s="12"/>
      <c r="B173" s="210"/>
      <c r="C173" s="211"/>
      <c r="D173" s="212" t="s">
        <v>78</v>
      </c>
      <c r="E173" s="213" t="s">
        <v>1378</v>
      </c>
      <c r="F173" s="213" t="s">
        <v>1379</v>
      </c>
      <c r="G173" s="211"/>
      <c r="H173" s="211"/>
      <c r="I173" s="214"/>
      <c r="J173" s="215">
        <f>BK173</f>
        <v>0</v>
      </c>
      <c r="K173" s="211"/>
      <c r="L173" s="216"/>
      <c r="M173" s="217"/>
      <c r="N173" s="218"/>
      <c r="O173" s="218"/>
      <c r="P173" s="219">
        <f>SUM(P174:P191)</f>
        <v>0</v>
      </c>
      <c r="Q173" s="218"/>
      <c r="R173" s="219">
        <f>SUM(R174:R191)</f>
        <v>0</v>
      </c>
      <c r="S173" s="218"/>
      <c r="T173" s="220">
        <f>SUM(T174:T191)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86</v>
      </c>
      <c r="AT173" s="222" t="s">
        <v>78</v>
      </c>
      <c r="AU173" s="222" t="s">
        <v>79</v>
      </c>
      <c r="AY173" s="221" t="s">
        <v>160</v>
      </c>
      <c r="BK173" s="223">
        <f>SUM(BK174:BK191)</f>
        <v>0</v>
      </c>
    </row>
    <row r="174" s="2" customFormat="1" ht="16.5" customHeight="1">
      <c r="A174" s="38"/>
      <c r="B174" s="39"/>
      <c r="C174" s="226" t="s">
        <v>310</v>
      </c>
      <c r="D174" s="226" t="s">
        <v>162</v>
      </c>
      <c r="E174" s="227" t="s">
        <v>1380</v>
      </c>
      <c r="F174" s="228" t="s">
        <v>1381</v>
      </c>
      <c r="G174" s="229" t="s">
        <v>1199</v>
      </c>
      <c r="H174" s="230">
        <v>2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44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167</v>
      </c>
      <c r="AT174" s="237" t="s">
        <v>162</v>
      </c>
      <c r="AU174" s="237" t="s">
        <v>86</v>
      </c>
      <c r="AY174" s="17" t="s">
        <v>160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86</v>
      </c>
      <c r="BK174" s="238">
        <f>ROUND(I174*H174,2)</f>
        <v>0</v>
      </c>
      <c r="BL174" s="17" t="s">
        <v>167</v>
      </c>
      <c r="BM174" s="237" t="s">
        <v>313</v>
      </c>
    </row>
    <row r="175" s="2" customFormat="1">
      <c r="A175" s="38"/>
      <c r="B175" s="39"/>
      <c r="C175" s="40"/>
      <c r="D175" s="241" t="s">
        <v>828</v>
      </c>
      <c r="E175" s="40"/>
      <c r="F175" s="283" t="s">
        <v>1371</v>
      </c>
      <c r="G175" s="40"/>
      <c r="H175" s="40"/>
      <c r="I175" s="284"/>
      <c r="J175" s="40"/>
      <c r="K175" s="40"/>
      <c r="L175" s="44"/>
      <c r="M175" s="285"/>
      <c r="N175" s="286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828</v>
      </c>
      <c r="AU175" s="17" t="s">
        <v>86</v>
      </c>
    </row>
    <row r="176" s="2" customFormat="1" ht="21.75" customHeight="1">
      <c r="A176" s="38"/>
      <c r="B176" s="39"/>
      <c r="C176" s="226" t="s">
        <v>257</v>
      </c>
      <c r="D176" s="226" t="s">
        <v>162</v>
      </c>
      <c r="E176" s="227" t="s">
        <v>1382</v>
      </c>
      <c r="F176" s="228" t="s">
        <v>1383</v>
      </c>
      <c r="G176" s="229" t="s">
        <v>1199</v>
      </c>
      <c r="H176" s="230">
        <v>2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44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167</v>
      </c>
      <c r="AT176" s="237" t="s">
        <v>162</v>
      </c>
      <c r="AU176" s="237" t="s">
        <v>86</v>
      </c>
      <c r="AY176" s="17" t="s">
        <v>160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86</v>
      </c>
      <c r="BK176" s="238">
        <f>ROUND(I176*H176,2)</f>
        <v>0</v>
      </c>
      <c r="BL176" s="17" t="s">
        <v>167</v>
      </c>
      <c r="BM176" s="237" t="s">
        <v>320</v>
      </c>
    </row>
    <row r="177" s="2" customFormat="1">
      <c r="A177" s="38"/>
      <c r="B177" s="39"/>
      <c r="C177" s="40"/>
      <c r="D177" s="241" t="s">
        <v>828</v>
      </c>
      <c r="E177" s="40"/>
      <c r="F177" s="283" t="s">
        <v>1354</v>
      </c>
      <c r="G177" s="40"/>
      <c r="H177" s="40"/>
      <c r="I177" s="284"/>
      <c r="J177" s="40"/>
      <c r="K177" s="40"/>
      <c r="L177" s="44"/>
      <c r="M177" s="285"/>
      <c r="N177" s="286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828</v>
      </c>
      <c r="AU177" s="17" t="s">
        <v>86</v>
      </c>
    </row>
    <row r="178" s="2" customFormat="1" ht="24.15" customHeight="1">
      <c r="A178" s="38"/>
      <c r="B178" s="39"/>
      <c r="C178" s="226" t="s">
        <v>322</v>
      </c>
      <c r="D178" s="226" t="s">
        <v>162</v>
      </c>
      <c r="E178" s="227" t="s">
        <v>1384</v>
      </c>
      <c r="F178" s="228" t="s">
        <v>1385</v>
      </c>
      <c r="G178" s="229" t="s">
        <v>1199</v>
      </c>
      <c r="H178" s="230">
        <v>1</v>
      </c>
      <c r="I178" s="231"/>
      <c r="J178" s="232">
        <f>ROUND(I178*H178,2)</f>
        <v>0</v>
      </c>
      <c r="K178" s="228" t="s">
        <v>1</v>
      </c>
      <c r="L178" s="44"/>
      <c r="M178" s="233" t="s">
        <v>1</v>
      </c>
      <c r="N178" s="234" t="s">
        <v>44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167</v>
      </c>
      <c r="AT178" s="237" t="s">
        <v>162</v>
      </c>
      <c r="AU178" s="237" t="s">
        <v>86</v>
      </c>
      <c r="AY178" s="17" t="s">
        <v>160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86</v>
      </c>
      <c r="BK178" s="238">
        <f>ROUND(I178*H178,2)</f>
        <v>0</v>
      </c>
      <c r="BL178" s="17" t="s">
        <v>167</v>
      </c>
      <c r="BM178" s="237" t="s">
        <v>325</v>
      </c>
    </row>
    <row r="179" s="2" customFormat="1">
      <c r="A179" s="38"/>
      <c r="B179" s="39"/>
      <c r="C179" s="40"/>
      <c r="D179" s="241" t="s">
        <v>828</v>
      </c>
      <c r="E179" s="40"/>
      <c r="F179" s="283" t="s">
        <v>1386</v>
      </c>
      <c r="G179" s="40"/>
      <c r="H179" s="40"/>
      <c r="I179" s="284"/>
      <c r="J179" s="40"/>
      <c r="K179" s="40"/>
      <c r="L179" s="44"/>
      <c r="M179" s="285"/>
      <c r="N179" s="286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828</v>
      </c>
      <c r="AU179" s="17" t="s">
        <v>86</v>
      </c>
    </row>
    <row r="180" s="2" customFormat="1" ht="16.5" customHeight="1">
      <c r="A180" s="38"/>
      <c r="B180" s="39"/>
      <c r="C180" s="226" t="s">
        <v>262</v>
      </c>
      <c r="D180" s="226" t="s">
        <v>162</v>
      </c>
      <c r="E180" s="227" t="s">
        <v>1387</v>
      </c>
      <c r="F180" s="228" t="s">
        <v>1388</v>
      </c>
      <c r="G180" s="229" t="s">
        <v>216</v>
      </c>
      <c r="H180" s="230">
        <v>44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44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167</v>
      </c>
      <c r="AT180" s="237" t="s">
        <v>162</v>
      </c>
      <c r="AU180" s="237" t="s">
        <v>86</v>
      </c>
      <c r="AY180" s="17" t="s">
        <v>160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86</v>
      </c>
      <c r="BK180" s="238">
        <f>ROUND(I180*H180,2)</f>
        <v>0</v>
      </c>
      <c r="BL180" s="17" t="s">
        <v>167</v>
      </c>
      <c r="BM180" s="237" t="s">
        <v>330</v>
      </c>
    </row>
    <row r="181" s="2" customFormat="1">
      <c r="A181" s="38"/>
      <c r="B181" s="39"/>
      <c r="C181" s="40"/>
      <c r="D181" s="241" t="s">
        <v>828</v>
      </c>
      <c r="E181" s="40"/>
      <c r="F181" s="283" t="s">
        <v>1389</v>
      </c>
      <c r="G181" s="40"/>
      <c r="H181" s="40"/>
      <c r="I181" s="284"/>
      <c r="J181" s="40"/>
      <c r="K181" s="40"/>
      <c r="L181" s="44"/>
      <c r="M181" s="285"/>
      <c r="N181" s="286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828</v>
      </c>
      <c r="AU181" s="17" t="s">
        <v>86</v>
      </c>
    </row>
    <row r="182" s="2" customFormat="1" ht="24.15" customHeight="1">
      <c r="A182" s="38"/>
      <c r="B182" s="39"/>
      <c r="C182" s="226" t="s">
        <v>336</v>
      </c>
      <c r="D182" s="226" t="s">
        <v>162</v>
      </c>
      <c r="E182" s="227" t="s">
        <v>1390</v>
      </c>
      <c r="F182" s="228" t="s">
        <v>1391</v>
      </c>
      <c r="G182" s="229" t="s">
        <v>216</v>
      </c>
      <c r="H182" s="230">
        <v>22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44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167</v>
      </c>
      <c r="AT182" s="237" t="s">
        <v>162</v>
      </c>
      <c r="AU182" s="237" t="s">
        <v>86</v>
      </c>
      <c r="AY182" s="17" t="s">
        <v>160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86</v>
      </c>
      <c r="BK182" s="238">
        <f>ROUND(I182*H182,2)</f>
        <v>0</v>
      </c>
      <c r="BL182" s="17" t="s">
        <v>167</v>
      </c>
      <c r="BM182" s="237" t="s">
        <v>339</v>
      </c>
    </row>
    <row r="183" s="2" customFormat="1">
      <c r="A183" s="38"/>
      <c r="B183" s="39"/>
      <c r="C183" s="40"/>
      <c r="D183" s="241" t="s">
        <v>828</v>
      </c>
      <c r="E183" s="40"/>
      <c r="F183" s="283" t="s">
        <v>1392</v>
      </c>
      <c r="G183" s="40"/>
      <c r="H183" s="40"/>
      <c r="I183" s="284"/>
      <c r="J183" s="40"/>
      <c r="K183" s="40"/>
      <c r="L183" s="44"/>
      <c r="M183" s="285"/>
      <c r="N183" s="286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828</v>
      </c>
      <c r="AU183" s="17" t="s">
        <v>86</v>
      </c>
    </row>
    <row r="184" s="2" customFormat="1" ht="21.75" customHeight="1">
      <c r="A184" s="38"/>
      <c r="B184" s="39"/>
      <c r="C184" s="226" t="s">
        <v>267</v>
      </c>
      <c r="D184" s="226" t="s">
        <v>162</v>
      </c>
      <c r="E184" s="227" t="s">
        <v>1393</v>
      </c>
      <c r="F184" s="228" t="s">
        <v>1394</v>
      </c>
      <c r="G184" s="229" t="s">
        <v>216</v>
      </c>
      <c r="H184" s="230">
        <v>44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44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167</v>
      </c>
      <c r="AT184" s="237" t="s">
        <v>162</v>
      </c>
      <c r="AU184" s="237" t="s">
        <v>86</v>
      </c>
      <c r="AY184" s="17" t="s">
        <v>160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86</v>
      </c>
      <c r="BK184" s="238">
        <f>ROUND(I184*H184,2)</f>
        <v>0</v>
      </c>
      <c r="BL184" s="17" t="s">
        <v>167</v>
      </c>
      <c r="BM184" s="237" t="s">
        <v>343</v>
      </c>
    </row>
    <row r="185" s="2" customFormat="1">
      <c r="A185" s="38"/>
      <c r="B185" s="39"/>
      <c r="C185" s="40"/>
      <c r="D185" s="241" t="s">
        <v>828</v>
      </c>
      <c r="E185" s="40"/>
      <c r="F185" s="283" t="s">
        <v>1395</v>
      </c>
      <c r="G185" s="40"/>
      <c r="H185" s="40"/>
      <c r="I185" s="284"/>
      <c r="J185" s="40"/>
      <c r="K185" s="40"/>
      <c r="L185" s="44"/>
      <c r="M185" s="285"/>
      <c r="N185" s="286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828</v>
      </c>
      <c r="AU185" s="17" t="s">
        <v>86</v>
      </c>
    </row>
    <row r="186" s="2" customFormat="1" ht="24.15" customHeight="1">
      <c r="A186" s="38"/>
      <c r="B186" s="39"/>
      <c r="C186" s="226" t="s">
        <v>347</v>
      </c>
      <c r="D186" s="226" t="s">
        <v>162</v>
      </c>
      <c r="E186" s="227" t="s">
        <v>1396</v>
      </c>
      <c r="F186" s="228" t="s">
        <v>1397</v>
      </c>
      <c r="G186" s="229" t="s">
        <v>1199</v>
      </c>
      <c r="H186" s="230">
        <v>1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44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167</v>
      </c>
      <c r="AT186" s="237" t="s">
        <v>162</v>
      </c>
      <c r="AU186" s="237" t="s">
        <v>86</v>
      </c>
      <c r="AY186" s="17" t="s">
        <v>160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86</v>
      </c>
      <c r="BK186" s="238">
        <f>ROUND(I186*H186,2)</f>
        <v>0</v>
      </c>
      <c r="BL186" s="17" t="s">
        <v>167</v>
      </c>
      <c r="BM186" s="237" t="s">
        <v>350</v>
      </c>
    </row>
    <row r="187" s="2" customFormat="1">
      <c r="A187" s="38"/>
      <c r="B187" s="39"/>
      <c r="C187" s="40"/>
      <c r="D187" s="241" t="s">
        <v>828</v>
      </c>
      <c r="E187" s="40"/>
      <c r="F187" s="283" t="s">
        <v>1351</v>
      </c>
      <c r="G187" s="40"/>
      <c r="H187" s="40"/>
      <c r="I187" s="284"/>
      <c r="J187" s="40"/>
      <c r="K187" s="40"/>
      <c r="L187" s="44"/>
      <c r="M187" s="285"/>
      <c r="N187" s="286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828</v>
      </c>
      <c r="AU187" s="17" t="s">
        <v>86</v>
      </c>
    </row>
    <row r="188" s="2" customFormat="1" ht="24.15" customHeight="1">
      <c r="A188" s="38"/>
      <c r="B188" s="39"/>
      <c r="C188" s="226" t="s">
        <v>271</v>
      </c>
      <c r="D188" s="226" t="s">
        <v>162</v>
      </c>
      <c r="E188" s="227" t="s">
        <v>1398</v>
      </c>
      <c r="F188" s="228" t="s">
        <v>1399</v>
      </c>
      <c r="G188" s="229" t="s">
        <v>1199</v>
      </c>
      <c r="H188" s="230">
        <v>1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44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167</v>
      </c>
      <c r="AT188" s="237" t="s">
        <v>162</v>
      </c>
      <c r="AU188" s="237" t="s">
        <v>86</v>
      </c>
      <c r="AY188" s="17" t="s">
        <v>160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86</v>
      </c>
      <c r="BK188" s="238">
        <f>ROUND(I188*H188,2)</f>
        <v>0</v>
      </c>
      <c r="BL188" s="17" t="s">
        <v>167</v>
      </c>
      <c r="BM188" s="237" t="s">
        <v>357</v>
      </c>
    </row>
    <row r="189" s="2" customFormat="1">
      <c r="A189" s="38"/>
      <c r="B189" s="39"/>
      <c r="C189" s="40"/>
      <c r="D189" s="241" t="s">
        <v>828</v>
      </c>
      <c r="E189" s="40"/>
      <c r="F189" s="283" t="s">
        <v>1354</v>
      </c>
      <c r="G189" s="40"/>
      <c r="H189" s="40"/>
      <c r="I189" s="284"/>
      <c r="J189" s="40"/>
      <c r="K189" s="40"/>
      <c r="L189" s="44"/>
      <c r="M189" s="285"/>
      <c r="N189" s="286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828</v>
      </c>
      <c r="AU189" s="17" t="s">
        <v>86</v>
      </c>
    </row>
    <row r="190" s="2" customFormat="1" ht="24.15" customHeight="1">
      <c r="A190" s="38"/>
      <c r="B190" s="39"/>
      <c r="C190" s="226" t="s">
        <v>360</v>
      </c>
      <c r="D190" s="226" t="s">
        <v>162</v>
      </c>
      <c r="E190" s="227" t="s">
        <v>1400</v>
      </c>
      <c r="F190" s="228" t="s">
        <v>1401</v>
      </c>
      <c r="G190" s="229" t="s">
        <v>1199</v>
      </c>
      <c r="H190" s="230">
        <v>1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44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167</v>
      </c>
      <c r="AT190" s="237" t="s">
        <v>162</v>
      </c>
      <c r="AU190" s="237" t="s">
        <v>86</v>
      </c>
      <c r="AY190" s="17" t="s">
        <v>160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86</v>
      </c>
      <c r="BK190" s="238">
        <f>ROUND(I190*H190,2)</f>
        <v>0</v>
      </c>
      <c r="BL190" s="17" t="s">
        <v>167</v>
      </c>
      <c r="BM190" s="237" t="s">
        <v>363</v>
      </c>
    </row>
    <row r="191" s="2" customFormat="1">
      <c r="A191" s="38"/>
      <c r="B191" s="39"/>
      <c r="C191" s="40"/>
      <c r="D191" s="241" t="s">
        <v>828</v>
      </c>
      <c r="E191" s="40"/>
      <c r="F191" s="283" t="s">
        <v>1402</v>
      </c>
      <c r="G191" s="40"/>
      <c r="H191" s="40"/>
      <c r="I191" s="284"/>
      <c r="J191" s="40"/>
      <c r="K191" s="40"/>
      <c r="L191" s="44"/>
      <c r="M191" s="285"/>
      <c r="N191" s="286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828</v>
      </c>
      <c r="AU191" s="17" t="s">
        <v>86</v>
      </c>
    </row>
    <row r="192" s="12" customFormat="1" ht="25.92" customHeight="1">
      <c r="A192" s="12"/>
      <c r="B192" s="210"/>
      <c r="C192" s="211"/>
      <c r="D192" s="212" t="s">
        <v>78</v>
      </c>
      <c r="E192" s="213" t="s">
        <v>1403</v>
      </c>
      <c r="F192" s="213" t="s">
        <v>1404</v>
      </c>
      <c r="G192" s="211"/>
      <c r="H192" s="211"/>
      <c r="I192" s="214"/>
      <c r="J192" s="215">
        <f>BK192</f>
        <v>0</v>
      </c>
      <c r="K192" s="211"/>
      <c r="L192" s="216"/>
      <c r="M192" s="217"/>
      <c r="N192" s="218"/>
      <c r="O192" s="218"/>
      <c r="P192" s="219">
        <f>SUM(P193:P202)</f>
        <v>0</v>
      </c>
      <c r="Q192" s="218"/>
      <c r="R192" s="219">
        <f>SUM(R193:R202)</f>
        <v>0</v>
      </c>
      <c r="S192" s="218"/>
      <c r="T192" s="220">
        <f>SUM(T193:T202)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1" t="s">
        <v>86</v>
      </c>
      <c r="AT192" s="222" t="s">
        <v>78</v>
      </c>
      <c r="AU192" s="222" t="s">
        <v>79</v>
      </c>
      <c r="AY192" s="221" t="s">
        <v>160</v>
      </c>
      <c r="BK192" s="223">
        <f>SUM(BK193:BK202)</f>
        <v>0</v>
      </c>
    </row>
    <row r="193" s="2" customFormat="1" ht="16.5" customHeight="1">
      <c r="A193" s="38"/>
      <c r="B193" s="39"/>
      <c r="C193" s="226" t="s">
        <v>278</v>
      </c>
      <c r="D193" s="226" t="s">
        <v>162</v>
      </c>
      <c r="E193" s="227" t="s">
        <v>1405</v>
      </c>
      <c r="F193" s="228" t="s">
        <v>1406</v>
      </c>
      <c r="G193" s="229" t="s">
        <v>1199</v>
      </c>
      <c r="H193" s="230">
        <v>2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44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167</v>
      </c>
      <c r="AT193" s="237" t="s">
        <v>162</v>
      </c>
      <c r="AU193" s="237" t="s">
        <v>86</v>
      </c>
      <c r="AY193" s="17" t="s">
        <v>160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86</v>
      </c>
      <c r="BK193" s="238">
        <f>ROUND(I193*H193,2)</f>
        <v>0</v>
      </c>
      <c r="BL193" s="17" t="s">
        <v>167</v>
      </c>
      <c r="BM193" s="237" t="s">
        <v>366</v>
      </c>
    </row>
    <row r="194" s="2" customFormat="1">
      <c r="A194" s="38"/>
      <c r="B194" s="39"/>
      <c r="C194" s="40"/>
      <c r="D194" s="241" t="s">
        <v>828</v>
      </c>
      <c r="E194" s="40"/>
      <c r="F194" s="283" t="s">
        <v>1351</v>
      </c>
      <c r="G194" s="40"/>
      <c r="H194" s="40"/>
      <c r="I194" s="284"/>
      <c r="J194" s="40"/>
      <c r="K194" s="40"/>
      <c r="L194" s="44"/>
      <c r="M194" s="285"/>
      <c r="N194" s="286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828</v>
      </c>
      <c r="AU194" s="17" t="s">
        <v>86</v>
      </c>
    </row>
    <row r="195" s="2" customFormat="1" ht="16.5" customHeight="1">
      <c r="A195" s="38"/>
      <c r="B195" s="39"/>
      <c r="C195" s="226" t="s">
        <v>371</v>
      </c>
      <c r="D195" s="226" t="s">
        <v>162</v>
      </c>
      <c r="E195" s="227" t="s">
        <v>1407</v>
      </c>
      <c r="F195" s="228" t="s">
        <v>1408</v>
      </c>
      <c r="G195" s="229" t="s">
        <v>1199</v>
      </c>
      <c r="H195" s="230">
        <v>2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44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167</v>
      </c>
      <c r="AT195" s="237" t="s">
        <v>162</v>
      </c>
      <c r="AU195" s="237" t="s">
        <v>86</v>
      </c>
      <c r="AY195" s="17" t="s">
        <v>160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86</v>
      </c>
      <c r="BK195" s="238">
        <f>ROUND(I195*H195,2)</f>
        <v>0</v>
      </c>
      <c r="BL195" s="17" t="s">
        <v>167</v>
      </c>
      <c r="BM195" s="237" t="s">
        <v>374</v>
      </c>
    </row>
    <row r="196" s="2" customFormat="1">
      <c r="A196" s="38"/>
      <c r="B196" s="39"/>
      <c r="C196" s="40"/>
      <c r="D196" s="241" t="s">
        <v>828</v>
      </c>
      <c r="E196" s="40"/>
      <c r="F196" s="283" t="s">
        <v>1354</v>
      </c>
      <c r="G196" s="40"/>
      <c r="H196" s="40"/>
      <c r="I196" s="284"/>
      <c r="J196" s="40"/>
      <c r="K196" s="40"/>
      <c r="L196" s="44"/>
      <c r="M196" s="285"/>
      <c r="N196" s="286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828</v>
      </c>
      <c r="AU196" s="17" t="s">
        <v>86</v>
      </c>
    </row>
    <row r="197" s="2" customFormat="1" ht="16.5" customHeight="1">
      <c r="A197" s="38"/>
      <c r="B197" s="39"/>
      <c r="C197" s="226" t="s">
        <v>284</v>
      </c>
      <c r="D197" s="226" t="s">
        <v>162</v>
      </c>
      <c r="E197" s="227" t="s">
        <v>1409</v>
      </c>
      <c r="F197" s="228" t="s">
        <v>1410</v>
      </c>
      <c r="G197" s="229" t="s">
        <v>1199</v>
      </c>
      <c r="H197" s="230">
        <v>2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44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167</v>
      </c>
      <c r="AT197" s="237" t="s">
        <v>162</v>
      </c>
      <c r="AU197" s="237" t="s">
        <v>86</v>
      </c>
      <c r="AY197" s="17" t="s">
        <v>160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86</v>
      </c>
      <c r="BK197" s="238">
        <f>ROUND(I197*H197,2)</f>
        <v>0</v>
      </c>
      <c r="BL197" s="17" t="s">
        <v>167</v>
      </c>
      <c r="BM197" s="237" t="s">
        <v>379</v>
      </c>
    </row>
    <row r="198" s="2" customFormat="1">
      <c r="A198" s="38"/>
      <c r="B198" s="39"/>
      <c r="C198" s="40"/>
      <c r="D198" s="241" t="s">
        <v>828</v>
      </c>
      <c r="E198" s="40"/>
      <c r="F198" s="283" t="s">
        <v>1351</v>
      </c>
      <c r="G198" s="40"/>
      <c r="H198" s="40"/>
      <c r="I198" s="284"/>
      <c r="J198" s="40"/>
      <c r="K198" s="40"/>
      <c r="L198" s="44"/>
      <c r="M198" s="285"/>
      <c r="N198" s="286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828</v>
      </c>
      <c r="AU198" s="17" t="s">
        <v>86</v>
      </c>
    </row>
    <row r="199" s="2" customFormat="1" ht="16.5" customHeight="1">
      <c r="A199" s="38"/>
      <c r="B199" s="39"/>
      <c r="C199" s="226" t="s">
        <v>382</v>
      </c>
      <c r="D199" s="226" t="s">
        <v>162</v>
      </c>
      <c r="E199" s="227" t="s">
        <v>1411</v>
      </c>
      <c r="F199" s="228" t="s">
        <v>1412</v>
      </c>
      <c r="G199" s="229" t="s">
        <v>1199</v>
      </c>
      <c r="H199" s="230">
        <v>2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44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167</v>
      </c>
      <c r="AT199" s="237" t="s">
        <v>162</v>
      </c>
      <c r="AU199" s="237" t="s">
        <v>86</v>
      </c>
      <c r="AY199" s="17" t="s">
        <v>160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86</v>
      </c>
      <c r="BK199" s="238">
        <f>ROUND(I199*H199,2)</f>
        <v>0</v>
      </c>
      <c r="BL199" s="17" t="s">
        <v>167</v>
      </c>
      <c r="BM199" s="237" t="s">
        <v>385</v>
      </c>
    </row>
    <row r="200" s="2" customFormat="1">
      <c r="A200" s="38"/>
      <c r="B200" s="39"/>
      <c r="C200" s="40"/>
      <c r="D200" s="241" t="s">
        <v>828</v>
      </c>
      <c r="E200" s="40"/>
      <c r="F200" s="283" t="s">
        <v>1354</v>
      </c>
      <c r="G200" s="40"/>
      <c r="H200" s="40"/>
      <c r="I200" s="284"/>
      <c r="J200" s="40"/>
      <c r="K200" s="40"/>
      <c r="L200" s="44"/>
      <c r="M200" s="285"/>
      <c r="N200" s="286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828</v>
      </c>
      <c r="AU200" s="17" t="s">
        <v>86</v>
      </c>
    </row>
    <row r="201" s="2" customFormat="1" ht="16.5" customHeight="1">
      <c r="A201" s="38"/>
      <c r="B201" s="39"/>
      <c r="C201" s="226" t="s">
        <v>290</v>
      </c>
      <c r="D201" s="226" t="s">
        <v>162</v>
      </c>
      <c r="E201" s="227" t="s">
        <v>1413</v>
      </c>
      <c r="F201" s="228" t="s">
        <v>1414</v>
      </c>
      <c r="G201" s="229" t="s">
        <v>1199</v>
      </c>
      <c r="H201" s="230">
        <v>1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44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167</v>
      </c>
      <c r="AT201" s="237" t="s">
        <v>162</v>
      </c>
      <c r="AU201" s="237" t="s">
        <v>86</v>
      </c>
      <c r="AY201" s="17" t="s">
        <v>160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86</v>
      </c>
      <c r="BK201" s="238">
        <f>ROUND(I201*H201,2)</f>
        <v>0</v>
      </c>
      <c r="BL201" s="17" t="s">
        <v>167</v>
      </c>
      <c r="BM201" s="237" t="s">
        <v>390</v>
      </c>
    </row>
    <row r="202" s="2" customFormat="1">
      <c r="A202" s="38"/>
      <c r="B202" s="39"/>
      <c r="C202" s="40"/>
      <c r="D202" s="241" t="s">
        <v>828</v>
      </c>
      <c r="E202" s="40"/>
      <c r="F202" s="283" t="s">
        <v>1415</v>
      </c>
      <c r="G202" s="40"/>
      <c r="H202" s="40"/>
      <c r="I202" s="284"/>
      <c r="J202" s="40"/>
      <c r="K202" s="40"/>
      <c r="L202" s="44"/>
      <c r="M202" s="295"/>
      <c r="N202" s="296"/>
      <c r="O202" s="292"/>
      <c r="P202" s="292"/>
      <c r="Q202" s="292"/>
      <c r="R202" s="292"/>
      <c r="S202" s="292"/>
      <c r="T202" s="297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828</v>
      </c>
      <c r="AU202" s="17" t="s">
        <v>86</v>
      </c>
    </row>
    <row r="203" s="2" customFormat="1" ht="6.96" customHeight="1">
      <c r="A203" s="38"/>
      <c r="B203" s="66"/>
      <c r="C203" s="67"/>
      <c r="D203" s="67"/>
      <c r="E203" s="67"/>
      <c r="F203" s="67"/>
      <c r="G203" s="67"/>
      <c r="H203" s="67"/>
      <c r="I203" s="67"/>
      <c r="J203" s="67"/>
      <c r="K203" s="67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38mLSXMJKeNZ1GfExSnjHL/wDY3eo8uNGfzjDSBWccZM9bzwmdjog2iaUcO6C8EZncqn9O4LYnMFbGaN5xrdZQ==" hashValue="JIzYeeeOzwd0n5h9dWZFeYzcrbsQIvd8g59+FQJgwJolNYMGRJL27agBrL68zKN+ScyeeaOJsWQKNT+ZuYiOyg==" algorithmName="SHA-512" password="CC35"/>
  <autoFilter ref="C122:K20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Svatoňovice zast.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1416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21. 9. 2021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28</v>
      </c>
      <c r="J21" s="141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36</v>
      </c>
      <c r="E23" s="38"/>
      <c r="F23" s="38"/>
      <c r="G23" s="38"/>
      <c r="H23" s="38"/>
      <c r="I23" s="150" t="s">
        <v>25</v>
      </c>
      <c r="J23" s="141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0" t="s">
        <v>28</v>
      </c>
      <c r="J24" s="141" t="s">
        <v>34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38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39</v>
      </c>
      <c r="E30" s="38"/>
      <c r="F30" s="38"/>
      <c r="G30" s="38"/>
      <c r="H30" s="38"/>
      <c r="I30" s="38"/>
      <c r="J30" s="160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41</v>
      </c>
      <c r="G32" s="38"/>
      <c r="H32" s="38"/>
      <c r="I32" s="161" t="s">
        <v>40</v>
      </c>
      <c r="J32" s="161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43</v>
      </c>
      <c r="E33" s="150" t="s">
        <v>44</v>
      </c>
      <c r="F33" s="163">
        <f>ROUND((SUM(BE124:BE275)),  2)</f>
        <v>0</v>
      </c>
      <c r="G33" s="38"/>
      <c r="H33" s="38"/>
      <c r="I33" s="164">
        <v>0.20999999999999999</v>
      </c>
      <c r="J33" s="163">
        <f>ROUND(((SUM(BE124:BE275))*I33),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45</v>
      </c>
      <c r="F34" s="163">
        <f>ROUND((SUM(BF124:BF275)),  2)</f>
        <v>0</v>
      </c>
      <c r="G34" s="38"/>
      <c r="H34" s="38"/>
      <c r="I34" s="164">
        <v>0.14999999999999999</v>
      </c>
      <c r="J34" s="163">
        <f>ROUND(((SUM(BF124:BF275))*I34),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46</v>
      </c>
      <c r="F35" s="163">
        <f>ROUND((SUM(BG124:BG275)),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47</v>
      </c>
      <c r="F36" s="163">
        <f>ROUND((SUM(BH124:BH275)),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ROUND((SUM(BI124:BI275)),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49</v>
      </c>
      <c r="E39" s="167"/>
      <c r="F39" s="167"/>
      <c r="G39" s="168" t="s">
        <v>50</v>
      </c>
      <c r="H39" s="169" t="s">
        <v>51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52</v>
      </c>
      <c r="E50" s="173"/>
      <c r="F50" s="173"/>
      <c r="G50" s="172" t="s">
        <v>53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54</v>
      </c>
      <c r="E61" s="175"/>
      <c r="F61" s="176" t="s">
        <v>55</v>
      </c>
      <c r="G61" s="174" t="s">
        <v>54</v>
      </c>
      <c r="H61" s="175"/>
      <c r="I61" s="175"/>
      <c r="J61" s="177" t="s">
        <v>55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56</v>
      </c>
      <c r="E65" s="178"/>
      <c r="F65" s="178"/>
      <c r="G65" s="172" t="s">
        <v>57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54</v>
      </c>
      <c r="E76" s="175"/>
      <c r="F76" s="176" t="s">
        <v>55</v>
      </c>
      <c r="G76" s="174" t="s">
        <v>54</v>
      </c>
      <c r="H76" s="175"/>
      <c r="I76" s="175"/>
      <c r="J76" s="177" t="s">
        <v>55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Svatoňovice zast.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Nové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Svatoňovice</v>
      </c>
      <c r="G89" s="40"/>
      <c r="H89" s="40"/>
      <c r="I89" s="32" t="s">
        <v>22</v>
      </c>
      <c r="J89" s="79" t="str">
        <f>IF(J12="","",J12)</f>
        <v>21. 9. 2021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31</v>
      </c>
      <c r="J91" s="36" t="str">
        <f>E21</f>
        <v>F-PROJEKT-DOPRAVNÍ STAVBY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F-PROJEKT-DOPRAVNÍ STAVBY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118</v>
      </c>
      <c r="D94" s="185"/>
      <c r="E94" s="185"/>
      <c r="F94" s="185"/>
      <c r="G94" s="185"/>
      <c r="H94" s="185"/>
      <c r="I94" s="185"/>
      <c r="J94" s="186" t="s">
        <v>119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120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88"/>
      <c r="C97" s="189"/>
      <c r="D97" s="190" t="s">
        <v>122</v>
      </c>
      <c r="E97" s="191"/>
      <c r="F97" s="191"/>
      <c r="G97" s="191"/>
      <c r="H97" s="191"/>
      <c r="I97" s="191"/>
      <c r="J97" s="192">
        <f>J125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123</v>
      </c>
      <c r="E98" s="196"/>
      <c r="F98" s="196"/>
      <c r="G98" s="196"/>
      <c r="H98" s="196"/>
      <c r="I98" s="196"/>
      <c r="J98" s="197">
        <f>J126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125</v>
      </c>
      <c r="E99" s="196"/>
      <c r="F99" s="196"/>
      <c r="G99" s="196"/>
      <c r="H99" s="196"/>
      <c r="I99" s="196"/>
      <c r="J99" s="197">
        <f>J188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127</v>
      </c>
      <c r="E100" s="196"/>
      <c r="F100" s="196"/>
      <c r="G100" s="196"/>
      <c r="H100" s="196"/>
      <c r="I100" s="196"/>
      <c r="J100" s="197">
        <f>J196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128</v>
      </c>
      <c r="E101" s="196"/>
      <c r="F101" s="196"/>
      <c r="G101" s="196"/>
      <c r="H101" s="196"/>
      <c r="I101" s="196"/>
      <c r="J101" s="197">
        <f>J229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129</v>
      </c>
      <c r="E102" s="196"/>
      <c r="F102" s="196"/>
      <c r="G102" s="196"/>
      <c r="H102" s="196"/>
      <c r="I102" s="196"/>
      <c r="J102" s="197">
        <f>J242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130</v>
      </c>
      <c r="E103" s="196"/>
      <c r="F103" s="196"/>
      <c r="G103" s="196"/>
      <c r="H103" s="196"/>
      <c r="I103" s="196"/>
      <c r="J103" s="197">
        <f>J264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131</v>
      </c>
      <c r="E104" s="196"/>
      <c r="F104" s="196"/>
      <c r="G104" s="196"/>
      <c r="H104" s="196"/>
      <c r="I104" s="196"/>
      <c r="J104" s="197">
        <f>J274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Svatoňovice zast.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113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02 - Nové zpevněné plochy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Svatoňovice</v>
      </c>
      <c r="G118" s="40"/>
      <c r="H118" s="40"/>
      <c r="I118" s="32" t="s">
        <v>22</v>
      </c>
      <c r="J118" s="79" t="str">
        <f>IF(J12="","",J12)</f>
        <v>21. 9. 2021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40.05" customHeight="1">
      <c r="A120" s="38"/>
      <c r="B120" s="39"/>
      <c r="C120" s="32" t="s">
        <v>24</v>
      </c>
      <c r="D120" s="40"/>
      <c r="E120" s="40"/>
      <c r="F120" s="27" t="str">
        <f>E15</f>
        <v>Správa železnic, státní organizace</v>
      </c>
      <c r="G120" s="40"/>
      <c r="H120" s="40"/>
      <c r="I120" s="32" t="s">
        <v>31</v>
      </c>
      <c r="J120" s="36" t="str">
        <f>E21</f>
        <v>F-PROJEKT-DOPRAVNÍ STAVBY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36</v>
      </c>
      <c r="J121" s="36" t="str">
        <f>E24</f>
        <v>F-PROJEKT-DOPRAVNÍ STAVBY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146</v>
      </c>
      <c r="D123" s="202" t="s">
        <v>64</v>
      </c>
      <c r="E123" s="202" t="s">
        <v>60</v>
      </c>
      <c r="F123" s="202" t="s">
        <v>61</v>
      </c>
      <c r="G123" s="202" t="s">
        <v>147</v>
      </c>
      <c r="H123" s="202" t="s">
        <v>148</v>
      </c>
      <c r="I123" s="202" t="s">
        <v>149</v>
      </c>
      <c r="J123" s="202" t="s">
        <v>119</v>
      </c>
      <c r="K123" s="203" t="s">
        <v>150</v>
      </c>
      <c r="L123" s="204"/>
      <c r="M123" s="100" t="s">
        <v>1</v>
      </c>
      <c r="N123" s="101" t="s">
        <v>43</v>
      </c>
      <c r="O123" s="101" t="s">
        <v>151</v>
      </c>
      <c r="P123" s="101" t="s">
        <v>152</v>
      </c>
      <c r="Q123" s="101" t="s">
        <v>153</v>
      </c>
      <c r="R123" s="101" t="s">
        <v>154</v>
      </c>
      <c r="S123" s="101" t="s">
        <v>155</v>
      </c>
      <c r="T123" s="102" t="s">
        <v>156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157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</f>
        <v>0</v>
      </c>
      <c r="Q124" s="104"/>
      <c r="R124" s="207">
        <f>R125</f>
        <v>110.25911389400001</v>
      </c>
      <c r="S124" s="104"/>
      <c r="T124" s="208">
        <f>T125</f>
        <v>13.941288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121</v>
      </c>
      <c r="BK124" s="209">
        <f>BK125</f>
        <v>0</v>
      </c>
    </row>
    <row r="125" s="12" customFormat="1" ht="25.92" customHeight="1">
      <c r="A125" s="12"/>
      <c r="B125" s="210"/>
      <c r="C125" s="211"/>
      <c r="D125" s="212" t="s">
        <v>78</v>
      </c>
      <c r="E125" s="213" t="s">
        <v>158</v>
      </c>
      <c r="F125" s="213" t="s">
        <v>159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P126+P188+P196+P229+P242+P264+P274</f>
        <v>0</v>
      </c>
      <c r="Q125" s="218"/>
      <c r="R125" s="219">
        <f>R126+R188+R196+R229+R242+R264+R274</f>
        <v>110.25911389400001</v>
      </c>
      <c r="S125" s="218"/>
      <c r="T125" s="220">
        <f>T126+T188+T196+T229+T242+T264+T274</f>
        <v>13.941288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86</v>
      </c>
      <c r="AT125" s="222" t="s">
        <v>78</v>
      </c>
      <c r="AU125" s="222" t="s">
        <v>79</v>
      </c>
      <c r="AY125" s="221" t="s">
        <v>160</v>
      </c>
      <c r="BK125" s="223">
        <f>BK126+BK188+BK196+BK229+BK242+BK264+BK274</f>
        <v>0</v>
      </c>
    </row>
    <row r="126" s="12" customFormat="1" ht="22.8" customHeight="1">
      <c r="A126" s="12"/>
      <c r="B126" s="210"/>
      <c r="C126" s="211"/>
      <c r="D126" s="212" t="s">
        <v>78</v>
      </c>
      <c r="E126" s="224" t="s">
        <v>86</v>
      </c>
      <c r="F126" s="224" t="s">
        <v>161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SUM(P127:P187)</f>
        <v>0</v>
      </c>
      <c r="Q126" s="218"/>
      <c r="R126" s="219">
        <f>SUM(R127:R187)</f>
        <v>0.0033090000000000003</v>
      </c>
      <c r="S126" s="218"/>
      <c r="T126" s="220">
        <f>SUM(T127:T187)</f>
        <v>13.941288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86</v>
      </c>
      <c r="AT126" s="222" t="s">
        <v>78</v>
      </c>
      <c r="AU126" s="222" t="s">
        <v>86</v>
      </c>
      <c r="AY126" s="221" t="s">
        <v>160</v>
      </c>
      <c r="BK126" s="223">
        <f>SUM(BK127:BK187)</f>
        <v>0</v>
      </c>
    </row>
    <row r="127" s="2" customFormat="1" ht="49.05" customHeight="1">
      <c r="A127" s="38"/>
      <c r="B127" s="39"/>
      <c r="C127" s="226" t="s">
        <v>86</v>
      </c>
      <c r="D127" s="226" t="s">
        <v>162</v>
      </c>
      <c r="E127" s="227" t="s">
        <v>1417</v>
      </c>
      <c r="F127" s="228" t="s">
        <v>1418</v>
      </c>
      <c r="G127" s="229" t="s">
        <v>242</v>
      </c>
      <c r="H127" s="230">
        <v>44.118000000000002</v>
      </c>
      <c r="I127" s="231"/>
      <c r="J127" s="232">
        <f>ROUND(I127*H127,2)</f>
        <v>0</v>
      </c>
      <c r="K127" s="228" t="s">
        <v>166</v>
      </c>
      <c r="L127" s="44"/>
      <c r="M127" s="233" t="s">
        <v>1</v>
      </c>
      <c r="N127" s="234" t="s">
        <v>44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0.316</v>
      </c>
      <c r="T127" s="236">
        <f>S127*H127</f>
        <v>13.941288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167</v>
      </c>
      <c r="AT127" s="237" t="s">
        <v>162</v>
      </c>
      <c r="AU127" s="237" t="s">
        <v>88</v>
      </c>
      <c r="AY127" s="17" t="s">
        <v>160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86</v>
      </c>
      <c r="BK127" s="238">
        <f>ROUND(I127*H127,2)</f>
        <v>0</v>
      </c>
      <c r="BL127" s="17" t="s">
        <v>167</v>
      </c>
      <c r="BM127" s="237" t="s">
        <v>88</v>
      </c>
    </row>
    <row r="128" s="13" customFormat="1">
      <c r="A128" s="13"/>
      <c r="B128" s="239"/>
      <c r="C128" s="240"/>
      <c r="D128" s="241" t="s">
        <v>168</v>
      </c>
      <c r="E128" s="242" t="s">
        <v>1</v>
      </c>
      <c r="F128" s="243" t="s">
        <v>1419</v>
      </c>
      <c r="G128" s="240"/>
      <c r="H128" s="242" t="s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168</v>
      </c>
      <c r="AU128" s="249" t="s">
        <v>88</v>
      </c>
      <c r="AV128" s="13" t="s">
        <v>86</v>
      </c>
      <c r="AW128" s="13" t="s">
        <v>35</v>
      </c>
      <c r="AX128" s="13" t="s">
        <v>79</v>
      </c>
      <c r="AY128" s="249" t="s">
        <v>160</v>
      </c>
    </row>
    <row r="129" s="14" customFormat="1">
      <c r="A129" s="14"/>
      <c r="B129" s="250"/>
      <c r="C129" s="251"/>
      <c r="D129" s="241" t="s">
        <v>168</v>
      </c>
      <c r="E129" s="252" t="s">
        <v>1</v>
      </c>
      <c r="F129" s="253" t="s">
        <v>1420</v>
      </c>
      <c r="G129" s="251"/>
      <c r="H129" s="254">
        <v>44.118000000000002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168</v>
      </c>
      <c r="AU129" s="260" t="s">
        <v>88</v>
      </c>
      <c r="AV129" s="14" t="s">
        <v>88</v>
      </c>
      <c r="AW129" s="14" t="s">
        <v>35</v>
      </c>
      <c r="AX129" s="14" t="s">
        <v>79</v>
      </c>
      <c r="AY129" s="260" t="s">
        <v>160</v>
      </c>
    </row>
    <row r="130" s="15" customFormat="1">
      <c r="A130" s="15"/>
      <c r="B130" s="261"/>
      <c r="C130" s="262"/>
      <c r="D130" s="241" t="s">
        <v>168</v>
      </c>
      <c r="E130" s="263" t="s">
        <v>1</v>
      </c>
      <c r="F130" s="264" t="s">
        <v>173</v>
      </c>
      <c r="G130" s="262"/>
      <c r="H130" s="265">
        <v>44.118000000000002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1" t="s">
        <v>168</v>
      </c>
      <c r="AU130" s="271" t="s">
        <v>88</v>
      </c>
      <c r="AV130" s="15" t="s">
        <v>167</v>
      </c>
      <c r="AW130" s="15" t="s">
        <v>35</v>
      </c>
      <c r="AX130" s="15" t="s">
        <v>86</v>
      </c>
      <c r="AY130" s="271" t="s">
        <v>160</v>
      </c>
    </row>
    <row r="131" s="2" customFormat="1" ht="24.15" customHeight="1">
      <c r="A131" s="38"/>
      <c r="B131" s="39"/>
      <c r="C131" s="226" t="s">
        <v>88</v>
      </c>
      <c r="D131" s="226" t="s">
        <v>162</v>
      </c>
      <c r="E131" s="227" t="s">
        <v>1421</v>
      </c>
      <c r="F131" s="228" t="s">
        <v>1422</v>
      </c>
      <c r="G131" s="229" t="s">
        <v>165</v>
      </c>
      <c r="H131" s="230">
        <v>47.206000000000003</v>
      </c>
      <c r="I131" s="231"/>
      <c r="J131" s="232">
        <f>ROUND(I131*H131,2)</f>
        <v>0</v>
      </c>
      <c r="K131" s="228" t="s">
        <v>166</v>
      </c>
      <c r="L131" s="44"/>
      <c r="M131" s="233" t="s">
        <v>1</v>
      </c>
      <c r="N131" s="234" t="s">
        <v>44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167</v>
      </c>
      <c r="AT131" s="237" t="s">
        <v>162</v>
      </c>
      <c r="AU131" s="237" t="s">
        <v>88</v>
      </c>
      <c r="AY131" s="17" t="s">
        <v>160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86</v>
      </c>
      <c r="BK131" s="238">
        <f>ROUND(I131*H131,2)</f>
        <v>0</v>
      </c>
      <c r="BL131" s="17" t="s">
        <v>167</v>
      </c>
      <c r="BM131" s="237" t="s">
        <v>167</v>
      </c>
    </row>
    <row r="132" s="13" customFormat="1">
      <c r="A132" s="13"/>
      <c r="B132" s="239"/>
      <c r="C132" s="240"/>
      <c r="D132" s="241" t="s">
        <v>168</v>
      </c>
      <c r="E132" s="242" t="s">
        <v>1</v>
      </c>
      <c r="F132" s="243" t="s">
        <v>1419</v>
      </c>
      <c r="G132" s="240"/>
      <c r="H132" s="242" t="s">
        <v>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168</v>
      </c>
      <c r="AU132" s="249" t="s">
        <v>88</v>
      </c>
      <c r="AV132" s="13" t="s">
        <v>86</v>
      </c>
      <c r="AW132" s="13" t="s">
        <v>35</v>
      </c>
      <c r="AX132" s="13" t="s">
        <v>79</v>
      </c>
      <c r="AY132" s="249" t="s">
        <v>160</v>
      </c>
    </row>
    <row r="133" s="14" customFormat="1">
      <c r="A133" s="14"/>
      <c r="B133" s="250"/>
      <c r="C133" s="251"/>
      <c r="D133" s="241" t="s">
        <v>168</v>
      </c>
      <c r="E133" s="252" t="s">
        <v>1</v>
      </c>
      <c r="F133" s="253" t="s">
        <v>1423</v>
      </c>
      <c r="G133" s="251"/>
      <c r="H133" s="254">
        <v>8.8000000000000007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168</v>
      </c>
      <c r="AU133" s="260" t="s">
        <v>88</v>
      </c>
      <c r="AV133" s="14" t="s">
        <v>88</v>
      </c>
      <c r="AW133" s="14" t="s">
        <v>35</v>
      </c>
      <c r="AX133" s="14" t="s">
        <v>79</v>
      </c>
      <c r="AY133" s="260" t="s">
        <v>160</v>
      </c>
    </row>
    <row r="134" s="13" customFormat="1">
      <c r="A134" s="13"/>
      <c r="B134" s="239"/>
      <c r="C134" s="240"/>
      <c r="D134" s="241" t="s">
        <v>168</v>
      </c>
      <c r="E134" s="242" t="s">
        <v>1</v>
      </c>
      <c r="F134" s="243" t="s">
        <v>1424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168</v>
      </c>
      <c r="AU134" s="249" t="s">
        <v>88</v>
      </c>
      <c r="AV134" s="13" t="s">
        <v>86</v>
      </c>
      <c r="AW134" s="13" t="s">
        <v>35</v>
      </c>
      <c r="AX134" s="13" t="s">
        <v>79</v>
      </c>
      <c r="AY134" s="249" t="s">
        <v>160</v>
      </c>
    </row>
    <row r="135" s="14" customFormat="1">
      <c r="A135" s="14"/>
      <c r="B135" s="250"/>
      <c r="C135" s="251"/>
      <c r="D135" s="241" t="s">
        <v>168</v>
      </c>
      <c r="E135" s="252" t="s">
        <v>1</v>
      </c>
      <c r="F135" s="253" t="s">
        <v>1425</v>
      </c>
      <c r="G135" s="251"/>
      <c r="H135" s="254">
        <v>22.225000000000001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168</v>
      </c>
      <c r="AU135" s="260" t="s">
        <v>88</v>
      </c>
      <c r="AV135" s="14" t="s">
        <v>88</v>
      </c>
      <c r="AW135" s="14" t="s">
        <v>35</v>
      </c>
      <c r="AX135" s="14" t="s">
        <v>79</v>
      </c>
      <c r="AY135" s="260" t="s">
        <v>160</v>
      </c>
    </row>
    <row r="136" s="13" customFormat="1">
      <c r="A136" s="13"/>
      <c r="B136" s="239"/>
      <c r="C136" s="240"/>
      <c r="D136" s="241" t="s">
        <v>168</v>
      </c>
      <c r="E136" s="242" t="s">
        <v>1</v>
      </c>
      <c r="F136" s="243" t="s">
        <v>1426</v>
      </c>
      <c r="G136" s="240"/>
      <c r="H136" s="242" t="s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168</v>
      </c>
      <c r="AU136" s="249" t="s">
        <v>88</v>
      </c>
      <c r="AV136" s="13" t="s">
        <v>86</v>
      </c>
      <c r="AW136" s="13" t="s">
        <v>35</v>
      </c>
      <c r="AX136" s="13" t="s">
        <v>79</v>
      </c>
      <c r="AY136" s="249" t="s">
        <v>160</v>
      </c>
    </row>
    <row r="137" s="14" customFormat="1">
      <c r="A137" s="14"/>
      <c r="B137" s="250"/>
      <c r="C137" s="251"/>
      <c r="D137" s="241" t="s">
        <v>168</v>
      </c>
      <c r="E137" s="252" t="s">
        <v>1</v>
      </c>
      <c r="F137" s="253" t="s">
        <v>1427</v>
      </c>
      <c r="G137" s="251"/>
      <c r="H137" s="254">
        <v>11.930999999999999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168</v>
      </c>
      <c r="AU137" s="260" t="s">
        <v>88</v>
      </c>
      <c r="AV137" s="14" t="s">
        <v>88</v>
      </c>
      <c r="AW137" s="14" t="s">
        <v>35</v>
      </c>
      <c r="AX137" s="14" t="s">
        <v>79</v>
      </c>
      <c r="AY137" s="260" t="s">
        <v>160</v>
      </c>
    </row>
    <row r="138" s="13" customFormat="1">
      <c r="A138" s="13"/>
      <c r="B138" s="239"/>
      <c r="C138" s="240"/>
      <c r="D138" s="241" t="s">
        <v>168</v>
      </c>
      <c r="E138" s="242" t="s">
        <v>1</v>
      </c>
      <c r="F138" s="243" t="s">
        <v>1428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168</v>
      </c>
      <c r="AU138" s="249" t="s">
        <v>88</v>
      </c>
      <c r="AV138" s="13" t="s">
        <v>86</v>
      </c>
      <c r="AW138" s="13" t="s">
        <v>35</v>
      </c>
      <c r="AX138" s="13" t="s">
        <v>79</v>
      </c>
      <c r="AY138" s="249" t="s">
        <v>160</v>
      </c>
    </row>
    <row r="139" s="14" customFormat="1">
      <c r="A139" s="14"/>
      <c r="B139" s="250"/>
      <c r="C139" s="251"/>
      <c r="D139" s="241" t="s">
        <v>168</v>
      </c>
      <c r="E139" s="252" t="s">
        <v>1</v>
      </c>
      <c r="F139" s="253" t="s">
        <v>1429</v>
      </c>
      <c r="G139" s="251"/>
      <c r="H139" s="254">
        <v>4.25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168</v>
      </c>
      <c r="AU139" s="260" t="s">
        <v>88</v>
      </c>
      <c r="AV139" s="14" t="s">
        <v>88</v>
      </c>
      <c r="AW139" s="14" t="s">
        <v>35</v>
      </c>
      <c r="AX139" s="14" t="s">
        <v>79</v>
      </c>
      <c r="AY139" s="260" t="s">
        <v>160</v>
      </c>
    </row>
    <row r="140" s="15" customFormat="1">
      <c r="A140" s="15"/>
      <c r="B140" s="261"/>
      <c r="C140" s="262"/>
      <c r="D140" s="241" t="s">
        <v>168</v>
      </c>
      <c r="E140" s="263" t="s">
        <v>1</v>
      </c>
      <c r="F140" s="264" t="s">
        <v>173</v>
      </c>
      <c r="G140" s="262"/>
      <c r="H140" s="265">
        <v>47.206000000000003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168</v>
      </c>
      <c r="AU140" s="271" t="s">
        <v>88</v>
      </c>
      <c r="AV140" s="15" t="s">
        <v>167</v>
      </c>
      <c r="AW140" s="15" t="s">
        <v>35</v>
      </c>
      <c r="AX140" s="15" t="s">
        <v>86</v>
      </c>
      <c r="AY140" s="271" t="s">
        <v>160</v>
      </c>
    </row>
    <row r="141" s="2" customFormat="1" ht="62.7" customHeight="1">
      <c r="A141" s="38"/>
      <c r="B141" s="39"/>
      <c r="C141" s="226" t="s">
        <v>178</v>
      </c>
      <c r="D141" s="226" t="s">
        <v>162</v>
      </c>
      <c r="E141" s="227" t="s">
        <v>179</v>
      </c>
      <c r="F141" s="228" t="s">
        <v>180</v>
      </c>
      <c r="G141" s="229" t="s">
        <v>165</v>
      </c>
      <c r="H141" s="230">
        <v>80.301000000000002</v>
      </c>
      <c r="I141" s="231"/>
      <c r="J141" s="232">
        <f>ROUND(I141*H141,2)</f>
        <v>0</v>
      </c>
      <c r="K141" s="228" t="s">
        <v>166</v>
      </c>
      <c r="L141" s="44"/>
      <c r="M141" s="233" t="s">
        <v>1</v>
      </c>
      <c r="N141" s="234" t="s">
        <v>44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167</v>
      </c>
      <c r="AT141" s="237" t="s">
        <v>162</v>
      </c>
      <c r="AU141" s="237" t="s">
        <v>88</v>
      </c>
      <c r="AY141" s="17" t="s">
        <v>160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86</v>
      </c>
      <c r="BK141" s="238">
        <f>ROUND(I141*H141,2)</f>
        <v>0</v>
      </c>
      <c r="BL141" s="17" t="s">
        <v>167</v>
      </c>
      <c r="BM141" s="237" t="s">
        <v>181</v>
      </c>
    </row>
    <row r="142" s="13" customFormat="1">
      <c r="A142" s="13"/>
      <c r="B142" s="239"/>
      <c r="C142" s="240"/>
      <c r="D142" s="241" t="s">
        <v>168</v>
      </c>
      <c r="E142" s="242" t="s">
        <v>1</v>
      </c>
      <c r="F142" s="243" t="s">
        <v>1430</v>
      </c>
      <c r="G142" s="240"/>
      <c r="H142" s="242" t="s">
        <v>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168</v>
      </c>
      <c r="AU142" s="249" t="s">
        <v>88</v>
      </c>
      <c r="AV142" s="13" t="s">
        <v>86</v>
      </c>
      <c r="AW142" s="13" t="s">
        <v>35</v>
      </c>
      <c r="AX142" s="13" t="s">
        <v>79</v>
      </c>
      <c r="AY142" s="249" t="s">
        <v>160</v>
      </c>
    </row>
    <row r="143" s="14" customFormat="1">
      <c r="A143" s="14"/>
      <c r="B143" s="250"/>
      <c r="C143" s="251"/>
      <c r="D143" s="241" t="s">
        <v>168</v>
      </c>
      <c r="E143" s="252" t="s">
        <v>1</v>
      </c>
      <c r="F143" s="253" t="s">
        <v>1431</v>
      </c>
      <c r="G143" s="251"/>
      <c r="H143" s="254">
        <v>66.189999999999998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168</v>
      </c>
      <c r="AU143" s="260" t="s">
        <v>88</v>
      </c>
      <c r="AV143" s="14" t="s">
        <v>88</v>
      </c>
      <c r="AW143" s="14" t="s">
        <v>35</v>
      </c>
      <c r="AX143" s="14" t="s">
        <v>79</v>
      </c>
      <c r="AY143" s="260" t="s">
        <v>160</v>
      </c>
    </row>
    <row r="144" s="13" customFormat="1">
      <c r="A144" s="13"/>
      <c r="B144" s="239"/>
      <c r="C144" s="240"/>
      <c r="D144" s="241" t="s">
        <v>168</v>
      </c>
      <c r="E144" s="242" t="s">
        <v>1</v>
      </c>
      <c r="F144" s="243" t="s">
        <v>1432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168</v>
      </c>
      <c r="AU144" s="249" t="s">
        <v>88</v>
      </c>
      <c r="AV144" s="13" t="s">
        <v>86</v>
      </c>
      <c r="AW144" s="13" t="s">
        <v>35</v>
      </c>
      <c r="AX144" s="13" t="s">
        <v>79</v>
      </c>
      <c r="AY144" s="249" t="s">
        <v>160</v>
      </c>
    </row>
    <row r="145" s="14" customFormat="1">
      <c r="A145" s="14"/>
      <c r="B145" s="250"/>
      <c r="C145" s="251"/>
      <c r="D145" s="241" t="s">
        <v>168</v>
      </c>
      <c r="E145" s="252" t="s">
        <v>1</v>
      </c>
      <c r="F145" s="253" t="s">
        <v>1433</v>
      </c>
      <c r="G145" s="251"/>
      <c r="H145" s="254">
        <v>14.111000000000001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168</v>
      </c>
      <c r="AU145" s="260" t="s">
        <v>88</v>
      </c>
      <c r="AV145" s="14" t="s">
        <v>88</v>
      </c>
      <c r="AW145" s="14" t="s">
        <v>35</v>
      </c>
      <c r="AX145" s="14" t="s">
        <v>79</v>
      </c>
      <c r="AY145" s="260" t="s">
        <v>160</v>
      </c>
    </row>
    <row r="146" s="15" customFormat="1">
      <c r="A146" s="15"/>
      <c r="B146" s="261"/>
      <c r="C146" s="262"/>
      <c r="D146" s="241" t="s">
        <v>168</v>
      </c>
      <c r="E146" s="263" t="s">
        <v>1</v>
      </c>
      <c r="F146" s="264" t="s">
        <v>173</v>
      </c>
      <c r="G146" s="262"/>
      <c r="H146" s="265">
        <v>80.301000000000002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168</v>
      </c>
      <c r="AU146" s="271" t="s">
        <v>88</v>
      </c>
      <c r="AV146" s="15" t="s">
        <v>167</v>
      </c>
      <c r="AW146" s="15" t="s">
        <v>35</v>
      </c>
      <c r="AX146" s="15" t="s">
        <v>86</v>
      </c>
      <c r="AY146" s="271" t="s">
        <v>160</v>
      </c>
    </row>
    <row r="147" s="2" customFormat="1" ht="37.8" customHeight="1">
      <c r="A147" s="38"/>
      <c r="B147" s="39"/>
      <c r="C147" s="226" t="s">
        <v>167</v>
      </c>
      <c r="D147" s="226" t="s">
        <v>162</v>
      </c>
      <c r="E147" s="227" t="s">
        <v>1434</v>
      </c>
      <c r="F147" s="228" t="s">
        <v>1435</v>
      </c>
      <c r="G147" s="229" t="s">
        <v>165</v>
      </c>
      <c r="H147" s="230">
        <v>47.206000000000003</v>
      </c>
      <c r="I147" s="231"/>
      <c r="J147" s="232">
        <f>ROUND(I147*H147,2)</f>
        <v>0</v>
      </c>
      <c r="K147" s="228" t="s">
        <v>166</v>
      </c>
      <c r="L147" s="44"/>
      <c r="M147" s="233" t="s">
        <v>1</v>
      </c>
      <c r="N147" s="234" t="s">
        <v>44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167</v>
      </c>
      <c r="AT147" s="237" t="s">
        <v>162</v>
      </c>
      <c r="AU147" s="237" t="s">
        <v>88</v>
      </c>
      <c r="AY147" s="17" t="s">
        <v>160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86</v>
      </c>
      <c r="BK147" s="238">
        <f>ROUND(I147*H147,2)</f>
        <v>0</v>
      </c>
      <c r="BL147" s="17" t="s">
        <v>167</v>
      </c>
      <c r="BM147" s="237" t="s">
        <v>191</v>
      </c>
    </row>
    <row r="148" s="13" customFormat="1">
      <c r="A148" s="13"/>
      <c r="B148" s="239"/>
      <c r="C148" s="240"/>
      <c r="D148" s="241" t="s">
        <v>168</v>
      </c>
      <c r="E148" s="242" t="s">
        <v>1</v>
      </c>
      <c r="F148" s="243" t="s">
        <v>1436</v>
      </c>
      <c r="G148" s="240"/>
      <c r="H148" s="242" t="s">
        <v>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168</v>
      </c>
      <c r="AU148" s="249" t="s">
        <v>88</v>
      </c>
      <c r="AV148" s="13" t="s">
        <v>86</v>
      </c>
      <c r="AW148" s="13" t="s">
        <v>35</v>
      </c>
      <c r="AX148" s="13" t="s">
        <v>79</v>
      </c>
      <c r="AY148" s="249" t="s">
        <v>160</v>
      </c>
    </row>
    <row r="149" s="14" customFormat="1">
      <c r="A149" s="14"/>
      <c r="B149" s="250"/>
      <c r="C149" s="251"/>
      <c r="D149" s="241" t="s">
        <v>168</v>
      </c>
      <c r="E149" s="252" t="s">
        <v>1</v>
      </c>
      <c r="F149" s="253" t="s">
        <v>1437</v>
      </c>
      <c r="G149" s="251"/>
      <c r="H149" s="254">
        <v>33.094999999999999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168</v>
      </c>
      <c r="AU149" s="260" t="s">
        <v>88</v>
      </c>
      <c r="AV149" s="14" t="s">
        <v>88</v>
      </c>
      <c r="AW149" s="14" t="s">
        <v>35</v>
      </c>
      <c r="AX149" s="14" t="s">
        <v>79</v>
      </c>
      <c r="AY149" s="260" t="s">
        <v>160</v>
      </c>
    </row>
    <row r="150" s="13" customFormat="1">
      <c r="A150" s="13"/>
      <c r="B150" s="239"/>
      <c r="C150" s="240"/>
      <c r="D150" s="241" t="s">
        <v>168</v>
      </c>
      <c r="E150" s="242" t="s">
        <v>1</v>
      </c>
      <c r="F150" s="243" t="s">
        <v>1432</v>
      </c>
      <c r="G150" s="240"/>
      <c r="H150" s="242" t="s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168</v>
      </c>
      <c r="AU150" s="249" t="s">
        <v>88</v>
      </c>
      <c r="AV150" s="13" t="s">
        <v>86</v>
      </c>
      <c r="AW150" s="13" t="s">
        <v>35</v>
      </c>
      <c r="AX150" s="13" t="s">
        <v>79</v>
      </c>
      <c r="AY150" s="249" t="s">
        <v>160</v>
      </c>
    </row>
    <row r="151" s="14" customFormat="1">
      <c r="A151" s="14"/>
      <c r="B151" s="250"/>
      <c r="C151" s="251"/>
      <c r="D151" s="241" t="s">
        <v>168</v>
      </c>
      <c r="E151" s="252" t="s">
        <v>1</v>
      </c>
      <c r="F151" s="253" t="s">
        <v>1433</v>
      </c>
      <c r="G151" s="251"/>
      <c r="H151" s="254">
        <v>14.111000000000001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168</v>
      </c>
      <c r="AU151" s="260" t="s">
        <v>88</v>
      </c>
      <c r="AV151" s="14" t="s">
        <v>88</v>
      </c>
      <c r="AW151" s="14" t="s">
        <v>35</v>
      </c>
      <c r="AX151" s="14" t="s">
        <v>79</v>
      </c>
      <c r="AY151" s="260" t="s">
        <v>160</v>
      </c>
    </row>
    <row r="152" s="15" customFormat="1">
      <c r="A152" s="15"/>
      <c r="B152" s="261"/>
      <c r="C152" s="262"/>
      <c r="D152" s="241" t="s">
        <v>168</v>
      </c>
      <c r="E152" s="263" t="s">
        <v>1</v>
      </c>
      <c r="F152" s="264" t="s">
        <v>173</v>
      </c>
      <c r="G152" s="262"/>
      <c r="H152" s="265">
        <v>47.206000000000003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1" t="s">
        <v>168</v>
      </c>
      <c r="AU152" s="271" t="s">
        <v>88</v>
      </c>
      <c r="AV152" s="15" t="s">
        <v>167</v>
      </c>
      <c r="AW152" s="15" t="s">
        <v>35</v>
      </c>
      <c r="AX152" s="15" t="s">
        <v>86</v>
      </c>
      <c r="AY152" s="271" t="s">
        <v>160</v>
      </c>
    </row>
    <row r="153" s="2" customFormat="1" ht="37.8" customHeight="1">
      <c r="A153" s="38"/>
      <c r="B153" s="39"/>
      <c r="C153" s="226" t="s">
        <v>203</v>
      </c>
      <c r="D153" s="226" t="s">
        <v>162</v>
      </c>
      <c r="E153" s="227" t="s">
        <v>1438</v>
      </c>
      <c r="F153" s="228" t="s">
        <v>1439</v>
      </c>
      <c r="G153" s="229" t="s">
        <v>242</v>
      </c>
      <c r="H153" s="230">
        <v>220.63300000000001</v>
      </c>
      <c r="I153" s="231"/>
      <c r="J153" s="232">
        <f>ROUND(I153*H153,2)</f>
        <v>0</v>
      </c>
      <c r="K153" s="228" t="s">
        <v>166</v>
      </c>
      <c r="L153" s="44"/>
      <c r="M153" s="233" t="s">
        <v>1</v>
      </c>
      <c r="N153" s="234" t="s">
        <v>44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167</v>
      </c>
      <c r="AT153" s="237" t="s">
        <v>162</v>
      </c>
      <c r="AU153" s="237" t="s">
        <v>88</v>
      </c>
      <c r="AY153" s="17" t="s">
        <v>160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86</v>
      </c>
      <c r="BK153" s="238">
        <f>ROUND(I153*H153,2)</f>
        <v>0</v>
      </c>
      <c r="BL153" s="17" t="s">
        <v>167</v>
      </c>
      <c r="BM153" s="237" t="s">
        <v>206</v>
      </c>
    </row>
    <row r="154" s="13" customFormat="1">
      <c r="A154" s="13"/>
      <c r="B154" s="239"/>
      <c r="C154" s="240"/>
      <c r="D154" s="241" t="s">
        <v>168</v>
      </c>
      <c r="E154" s="242" t="s">
        <v>1</v>
      </c>
      <c r="F154" s="243" t="s">
        <v>1440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168</v>
      </c>
      <c r="AU154" s="249" t="s">
        <v>88</v>
      </c>
      <c r="AV154" s="13" t="s">
        <v>86</v>
      </c>
      <c r="AW154" s="13" t="s">
        <v>35</v>
      </c>
      <c r="AX154" s="13" t="s">
        <v>79</v>
      </c>
      <c r="AY154" s="249" t="s">
        <v>160</v>
      </c>
    </row>
    <row r="155" s="13" customFormat="1">
      <c r="A155" s="13"/>
      <c r="B155" s="239"/>
      <c r="C155" s="240"/>
      <c r="D155" s="241" t="s">
        <v>168</v>
      </c>
      <c r="E155" s="242" t="s">
        <v>1</v>
      </c>
      <c r="F155" s="243" t="s">
        <v>1441</v>
      </c>
      <c r="G155" s="240"/>
      <c r="H155" s="242" t="s">
        <v>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168</v>
      </c>
      <c r="AU155" s="249" t="s">
        <v>88</v>
      </c>
      <c r="AV155" s="13" t="s">
        <v>86</v>
      </c>
      <c r="AW155" s="13" t="s">
        <v>35</v>
      </c>
      <c r="AX155" s="13" t="s">
        <v>79</v>
      </c>
      <c r="AY155" s="249" t="s">
        <v>160</v>
      </c>
    </row>
    <row r="156" s="14" customFormat="1">
      <c r="A156" s="14"/>
      <c r="B156" s="250"/>
      <c r="C156" s="251"/>
      <c r="D156" s="241" t="s">
        <v>168</v>
      </c>
      <c r="E156" s="252" t="s">
        <v>1</v>
      </c>
      <c r="F156" s="253" t="s">
        <v>1442</v>
      </c>
      <c r="G156" s="251"/>
      <c r="H156" s="254">
        <v>122.661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168</v>
      </c>
      <c r="AU156" s="260" t="s">
        <v>88</v>
      </c>
      <c r="AV156" s="14" t="s">
        <v>88</v>
      </c>
      <c r="AW156" s="14" t="s">
        <v>35</v>
      </c>
      <c r="AX156" s="14" t="s">
        <v>79</v>
      </c>
      <c r="AY156" s="260" t="s">
        <v>160</v>
      </c>
    </row>
    <row r="157" s="13" customFormat="1">
      <c r="A157" s="13"/>
      <c r="B157" s="239"/>
      <c r="C157" s="240"/>
      <c r="D157" s="241" t="s">
        <v>168</v>
      </c>
      <c r="E157" s="242" t="s">
        <v>1</v>
      </c>
      <c r="F157" s="243" t="s">
        <v>1443</v>
      </c>
      <c r="G157" s="240"/>
      <c r="H157" s="242" t="s">
        <v>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168</v>
      </c>
      <c r="AU157" s="249" t="s">
        <v>88</v>
      </c>
      <c r="AV157" s="13" t="s">
        <v>86</v>
      </c>
      <c r="AW157" s="13" t="s">
        <v>35</v>
      </c>
      <c r="AX157" s="13" t="s">
        <v>79</v>
      </c>
      <c r="AY157" s="249" t="s">
        <v>160</v>
      </c>
    </row>
    <row r="158" s="14" customFormat="1">
      <c r="A158" s="14"/>
      <c r="B158" s="250"/>
      <c r="C158" s="251"/>
      <c r="D158" s="241" t="s">
        <v>168</v>
      </c>
      <c r="E158" s="252" t="s">
        <v>1</v>
      </c>
      <c r="F158" s="253" t="s">
        <v>1444</v>
      </c>
      <c r="G158" s="251"/>
      <c r="H158" s="254">
        <v>55.177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168</v>
      </c>
      <c r="AU158" s="260" t="s">
        <v>88</v>
      </c>
      <c r="AV158" s="14" t="s">
        <v>88</v>
      </c>
      <c r="AW158" s="14" t="s">
        <v>35</v>
      </c>
      <c r="AX158" s="14" t="s">
        <v>79</v>
      </c>
      <c r="AY158" s="260" t="s">
        <v>160</v>
      </c>
    </row>
    <row r="159" s="13" customFormat="1">
      <c r="A159" s="13"/>
      <c r="B159" s="239"/>
      <c r="C159" s="240"/>
      <c r="D159" s="241" t="s">
        <v>168</v>
      </c>
      <c r="E159" s="242" t="s">
        <v>1</v>
      </c>
      <c r="F159" s="243" t="s">
        <v>1445</v>
      </c>
      <c r="G159" s="240"/>
      <c r="H159" s="242" t="s">
        <v>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168</v>
      </c>
      <c r="AU159" s="249" t="s">
        <v>88</v>
      </c>
      <c r="AV159" s="13" t="s">
        <v>86</v>
      </c>
      <c r="AW159" s="13" t="s">
        <v>35</v>
      </c>
      <c r="AX159" s="13" t="s">
        <v>79</v>
      </c>
      <c r="AY159" s="249" t="s">
        <v>160</v>
      </c>
    </row>
    <row r="160" s="14" customFormat="1">
      <c r="A160" s="14"/>
      <c r="B160" s="250"/>
      <c r="C160" s="251"/>
      <c r="D160" s="241" t="s">
        <v>168</v>
      </c>
      <c r="E160" s="252" t="s">
        <v>1</v>
      </c>
      <c r="F160" s="253" t="s">
        <v>1446</v>
      </c>
      <c r="G160" s="251"/>
      <c r="H160" s="254">
        <v>42.795000000000002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168</v>
      </c>
      <c r="AU160" s="260" t="s">
        <v>88</v>
      </c>
      <c r="AV160" s="14" t="s">
        <v>88</v>
      </c>
      <c r="AW160" s="14" t="s">
        <v>35</v>
      </c>
      <c r="AX160" s="14" t="s">
        <v>79</v>
      </c>
      <c r="AY160" s="260" t="s">
        <v>160</v>
      </c>
    </row>
    <row r="161" s="15" customFormat="1">
      <c r="A161" s="15"/>
      <c r="B161" s="261"/>
      <c r="C161" s="262"/>
      <c r="D161" s="241" t="s">
        <v>168</v>
      </c>
      <c r="E161" s="263" t="s">
        <v>1</v>
      </c>
      <c r="F161" s="264" t="s">
        <v>173</v>
      </c>
      <c r="G161" s="262"/>
      <c r="H161" s="265">
        <v>220.63299999999998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1" t="s">
        <v>168</v>
      </c>
      <c r="AU161" s="271" t="s">
        <v>88</v>
      </c>
      <c r="AV161" s="15" t="s">
        <v>167</v>
      </c>
      <c r="AW161" s="15" t="s">
        <v>35</v>
      </c>
      <c r="AX161" s="15" t="s">
        <v>86</v>
      </c>
      <c r="AY161" s="271" t="s">
        <v>160</v>
      </c>
    </row>
    <row r="162" s="2" customFormat="1" ht="37.8" customHeight="1">
      <c r="A162" s="38"/>
      <c r="B162" s="39"/>
      <c r="C162" s="226" t="s">
        <v>181</v>
      </c>
      <c r="D162" s="226" t="s">
        <v>162</v>
      </c>
      <c r="E162" s="227" t="s">
        <v>1447</v>
      </c>
      <c r="F162" s="228" t="s">
        <v>1448</v>
      </c>
      <c r="G162" s="229" t="s">
        <v>242</v>
      </c>
      <c r="H162" s="230">
        <v>220.63300000000001</v>
      </c>
      <c r="I162" s="231"/>
      <c r="J162" s="232">
        <f>ROUND(I162*H162,2)</f>
        <v>0</v>
      </c>
      <c r="K162" s="228" t="s">
        <v>166</v>
      </c>
      <c r="L162" s="44"/>
      <c r="M162" s="233" t="s">
        <v>1</v>
      </c>
      <c r="N162" s="234" t="s">
        <v>44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167</v>
      </c>
      <c r="AT162" s="237" t="s">
        <v>162</v>
      </c>
      <c r="AU162" s="237" t="s">
        <v>88</v>
      </c>
      <c r="AY162" s="17" t="s">
        <v>160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86</v>
      </c>
      <c r="BK162" s="238">
        <f>ROUND(I162*H162,2)</f>
        <v>0</v>
      </c>
      <c r="BL162" s="17" t="s">
        <v>167</v>
      </c>
      <c r="BM162" s="237" t="s">
        <v>211</v>
      </c>
    </row>
    <row r="163" s="13" customFormat="1">
      <c r="A163" s="13"/>
      <c r="B163" s="239"/>
      <c r="C163" s="240"/>
      <c r="D163" s="241" t="s">
        <v>168</v>
      </c>
      <c r="E163" s="242" t="s">
        <v>1</v>
      </c>
      <c r="F163" s="243" t="s">
        <v>1449</v>
      </c>
      <c r="G163" s="240"/>
      <c r="H163" s="242" t="s">
        <v>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168</v>
      </c>
      <c r="AU163" s="249" t="s">
        <v>88</v>
      </c>
      <c r="AV163" s="13" t="s">
        <v>86</v>
      </c>
      <c r="AW163" s="13" t="s">
        <v>35</v>
      </c>
      <c r="AX163" s="13" t="s">
        <v>79</v>
      </c>
      <c r="AY163" s="249" t="s">
        <v>160</v>
      </c>
    </row>
    <row r="164" s="13" customFormat="1">
      <c r="A164" s="13"/>
      <c r="B164" s="239"/>
      <c r="C164" s="240"/>
      <c r="D164" s="241" t="s">
        <v>168</v>
      </c>
      <c r="E164" s="242" t="s">
        <v>1</v>
      </c>
      <c r="F164" s="243" t="s">
        <v>1441</v>
      </c>
      <c r="G164" s="240"/>
      <c r="H164" s="242" t="s">
        <v>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168</v>
      </c>
      <c r="AU164" s="249" t="s">
        <v>88</v>
      </c>
      <c r="AV164" s="13" t="s">
        <v>86</v>
      </c>
      <c r="AW164" s="13" t="s">
        <v>35</v>
      </c>
      <c r="AX164" s="13" t="s">
        <v>79</v>
      </c>
      <c r="AY164" s="249" t="s">
        <v>160</v>
      </c>
    </row>
    <row r="165" s="14" customFormat="1">
      <c r="A165" s="14"/>
      <c r="B165" s="250"/>
      <c r="C165" s="251"/>
      <c r="D165" s="241" t="s">
        <v>168</v>
      </c>
      <c r="E165" s="252" t="s">
        <v>1</v>
      </c>
      <c r="F165" s="253" t="s">
        <v>1442</v>
      </c>
      <c r="G165" s="251"/>
      <c r="H165" s="254">
        <v>122.661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168</v>
      </c>
      <c r="AU165" s="260" t="s">
        <v>88</v>
      </c>
      <c r="AV165" s="14" t="s">
        <v>88</v>
      </c>
      <c r="AW165" s="14" t="s">
        <v>35</v>
      </c>
      <c r="AX165" s="14" t="s">
        <v>79</v>
      </c>
      <c r="AY165" s="260" t="s">
        <v>160</v>
      </c>
    </row>
    <row r="166" s="13" customFormat="1">
      <c r="A166" s="13"/>
      <c r="B166" s="239"/>
      <c r="C166" s="240"/>
      <c r="D166" s="241" t="s">
        <v>168</v>
      </c>
      <c r="E166" s="242" t="s">
        <v>1</v>
      </c>
      <c r="F166" s="243" t="s">
        <v>1443</v>
      </c>
      <c r="G166" s="240"/>
      <c r="H166" s="242" t="s">
        <v>1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168</v>
      </c>
      <c r="AU166" s="249" t="s">
        <v>88</v>
      </c>
      <c r="AV166" s="13" t="s">
        <v>86</v>
      </c>
      <c r="AW166" s="13" t="s">
        <v>35</v>
      </c>
      <c r="AX166" s="13" t="s">
        <v>79</v>
      </c>
      <c r="AY166" s="249" t="s">
        <v>160</v>
      </c>
    </row>
    <row r="167" s="14" customFormat="1">
      <c r="A167" s="14"/>
      <c r="B167" s="250"/>
      <c r="C167" s="251"/>
      <c r="D167" s="241" t="s">
        <v>168</v>
      </c>
      <c r="E167" s="252" t="s">
        <v>1</v>
      </c>
      <c r="F167" s="253" t="s">
        <v>1444</v>
      </c>
      <c r="G167" s="251"/>
      <c r="H167" s="254">
        <v>55.177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168</v>
      </c>
      <c r="AU167" s="260" t="s">
        <v>88</v>
      </c>
      <c r="AV167" s="14" t="s">
        <v>88</v>
      </c>
      <c r="AW167" s="14" t="s">
        <v>35</v>
      </c>
      <c r="AX167" s="14" t="s">
        <v>79</v>
      </c>
      <c r="AY167" s="260" t="s">
        <v>160</v>
      </c>
    </row>
    <row r="168" s="13" customFormat="1">
      <c r="A168" s="13"/>
      <c r="B168" s="239"/>
      <c r="C168" s="240"/>
      <c r="D168" s="241" t="s">
        <v>168</v>
      </c>
      <c r="E168" s="242" t="s">
        <v>1</v>
      </c>
      <c r="F168" s="243" t="s">
        <v>1445</v>
      </c>
      <c r="G168" s="240"/>
      <c r="H168" s="242" t="s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168</v>
      </c>
      <c r="AU168" s="249" t="s">
        <v>88</v>
      </c>
      <c r="AV168" s="13" t="s">
        <v>86</v>
      </c>
      <c r="AW168" s="13" t="s">
        <v>35</v>
      </c>
      <c r="AX168" s="13" t="s">
        <v>79</v>
      </c>
      <c r="AY168" s="249" t="s">
        <v>160</v>
      </c>
    </row>
    <row r="169" s="14" customFormat="1">
      <c r="A169" s="14"/>
      <c r="B169" s="250"/>
      <c r="C169" s="251"/>
      <c r="D169" s="241" t="s">
        <v>168</v>
      </c>
      <c r="E169" s="252" t="s">
        <v>1</v>
      </c>
      <c r="F169" s="253" t="s">
        <v>1446</v>
      </c>
      <c r="G169" s="251"/>
      <c r="H169" s="254">
        <v>42.795000000000002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168</v>
      </c>
      <c r="AU169" s="260" t="s">
        <v>88</v>
      </c>
      <c r="AV169" s="14" t="s">
        <v>88</v>
      </c>
      <c r="AW169" s="14" t="s">
        <v>35</v>
      </c>
      <c r="AX169" s="14" t="s">
        <v>79</v>
      </c>
      <c r="AY169" s="260" t="s">
        <v>160</v>
      </c>
    </row>
    <row r="170" s="15" customFormat="1">
      <c r="A170" s="15"/>
      <c r="B170" s="261"/>
      <c r="C170" s="262"/>
      <c r="D170" s="241" t="s">
        <v>168</v>
      </c>
      <c r="E170" s="263" t="s">
        <v>1</v>
      </c>
      <c r="F170" s="264" t="s">
        <v>173</v>
      </c>
      <c r="G170" s="262"/>
      <c r="H170" s="265">
        <v>220.63299999999998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1" t="s">
        <v>168</v>
      </c>
      <c r="AU170" s="271" t="s">
        <v>88</v>
      </c>
      <c r="AV170" s="15" t="s">
        <v>167</v>
      </c>
      <c r="AW170" s="15" t="s">
        <v>35</v>
      </c>
      <c r="AX170" s="15" t="s">
        <v>86</v>
      </c>
      <c r="AY170" s="271" t="s">
        <v>160</v>
      </c>
    </row>
    <row r="171" s="2" customFormat="1" ht="16.5" customHeight="1">
      <c r="A171" s="38"/>
      <c r="B171" s="39"/>
      <c r="C171" s="272" t="s">
        <v>215</v>
      </c>
      <c r="D171" s="272" t="s">
        <v>216</v>
      </c>
      <c r="E171" s="273" t="s">
        <v>1450</v>
      </c>
      <c r="F171" s="274" t="s">
        <v>1451</v>
      </c>
      <c r="G171" s="275" t="s">
        <v>1069</v>
      </c>
      <c r="H171" s="276">
        <v>3.3090000000000002</v>
      </c>
      <c r="I171" s="277"/>
      <c r="J171" s="278">
        <f>ROUND(I171*H171,2)</f>
        <v>0</v>
      </c>
      <c r="K171" s="274" t="s">
        <v>166</v>
      </c>
      <c r="L171" s="279"/>
      <c r="M171" s="280" t="s">
        <v>1</v>
      </c>
      <c r="N171" s="281" t="s">
        <v>44</v>
      </c>
      <c r="O171" s="91"/>
      <c r="P171" s="235">
        <f>O171*H171</f>
        <v>0</v>
      </c>
      <c r="Q171" s="235">
        <v>0.001</v>
      </c>
      <c r="R171" s="235">
        <f>Q171*H171</f>
        <v>0.0033090000000000003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191</v>
      </c>
      <c r="AT171" s="237" t="s">
        <v>216</v>
      </c>
      <c r="AU171" s="237" t="s">
        <v>88</v>
      </c>
      <c r="AY171" s="17" t="s">
        <v>160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86</v>
      </c>
      <c r="BK171" s="238">
        <f>ROUND(I171*H171,2)</f>
        <v>0</v>
      </c>
      <c r="BL171" s="17" t="s">
        <v>167</v>
      </c>
      <c r="BM171" s="237" t="s">
        <v>220</v>
      </c>
    </row>
    <row r="172" s="14" customFormat="1">
      <c r="A172" s="14"/>
      <c r="B172" s="250"/>
      <c r="C172" s="251"/>
      <c r="D172" s="241" t="s">
        <v>168</v>
      </c>
      <c r="E172" s="252" t="s">
        <v>1</v>
      </c>
      <c r="F172" s="253" t="s">
        <v>1452</v>
      </c>
      <c r="G172" s="251"/>
      <c r="H172" s="254">
        <v>3.3090000000000002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168</v>
      </c>
      <c r="AU172" s="260" t="s">
        <v>88</v>
      </c>
      <c r="AV172" s="14" t="s">
        <v>88</v>
      </c>
      <c r="AW172" s="14" t="s">
        <v>35</v>
      </c>
      <c r="AX172" s="14" t="s">
        <v>79</v>
      </c>
      <c r="AY172" s="260" t="s">
        <v>160</v>
      </c>
    </row>
    <row r="173" s="15" customFormat="1">
      <c r="A173" s="15"/>
      <c r="B173" s="261"/>
      <c r="C173" s="262"/>
      <c r="D173" s="241" t="s">
        <v>168</v>
      </c>
      <c r="E173" s="263" t="s">
        <v>1</v>
      </c>
      <c r="F173" s="264" t="s">
        <v>173</v>
      </c>
      <c r="G173" s="262"/>
      <c r="H173" s="265">
        <v>3.3090000000000002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1" t="s">
        <v>168</v>
      </c>
      <c r="AU173" s="271" t="s">
        <v>88</v>
      </c>
      <c r="AV173" s="15" t="s">
        <v>167</v>
      </c>
      <c r="AW173" s="15" t="s">
        <v>35</v>
      </c>
      <c r="AX173" s="15" t="s">
        <v>86</v>
      </c>
      <c r="AY173" s="271" t="s">
        <v>160</v>
      </c>
    </row>
    <row r="174" s="2" customFormat="1" ht="33" customHeight="1">
      <c r="A174" s="38"/>
      <c r="B174" s="39"/>
      <c r="C174" s="226" t="s">
        <v>191</v>
      </c>
      <c r="D174" s="226" t="s">
        <v>162</v>
      </c>
      <c r="E174" s="227" t="s">
        <v>240</v>
      </c>
      <c r="F174" s="228" t="s">
        <v>241</v>
      </c>
      <c r="G174" s="229" t="s">
        <v>242</v>
      </c>
      <c r="H174" s="230">
        <v>397.43700000000001</v>
      </c>
      <c r="I174" s="231"/>
      <c r="J174" s="232">
        <f>ROUND(I174*H174,2)</f>
        <v>0</v>
      </c>
      <c r="K174" s="228" t="s">
        <v>166</v>
      </c>
      <c r="L174" s="44"/>
      <c r="M174" s="233" t="s">
        <v>1</v>
      </c>
      <c r="N174" s="234" t="s">
        <v>44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167</v>
      </c>
      <c r="AT174" s="237" t="s">
        <v>162</v>
      </c>
      <c r="AU174" s="237" t="s">
        <v>88</v>
      </c>
      <c r="AY174" s="17" t="s">
        <v>160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86</v>
      </c>
      <c r="BK174" s="238">
        <f>ROUND(I174*H174,2)</f>
        <v>0</v>
      </c>
      <c r="BL174" s="17" t="s">
        <v>167</v>
      </c>
      <c r="BM174" s="237" t="s">
        <v>230</v>
      </c>
    </row>
    <row r="175" s="13" customFormat="1">
      <c r="A175" s="13"/>
      <c r="B175" s="239"/>
      <c r="C175" s="240"/>
      <c r="D175" s="241" t="s">
        <v>168</v>
      </c>
      <c r="E175" s="242" t="s">
        <v>1</v>
      </c>
      <c r="F175" s="243" t="s">
        <v>1449</v>
      </c>
      <c r="G175" s="240"/>
      <c r="H175" s="242" t="s">
        <v>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168</v>
      </c>
      <c r="AU175" s="249" t="s">
        <v>88</v>
      </c>
      <c r="AV175" s="13" t="s">
        <v>86</v>
      </c>
      <c r="AW175" s="13" t="s">
        <v>35</v>
      </c>
      <c r="AX175" s="13" t="s">
        <v>79</v>
      </c>
      <c r="AY175" s="249" t="s">
        <v>160</v>
      </c>
    </row>
    <row r="176" s="14" customFormat="1">
      <c r="A176" s="14"/>
      <c r="B176" s="250"/>
      <c r="C176" s="251"/>
      <c r="D176" s="241" t="s">
        <v>168</v>
      </c>
      <c r="E176" s="252" t="s">
        <v>1</v>
      </c>
      <c r="F176" s="253" t="s">
        <v>1453</v>
      </c>
      <c r="G176" s="251"/>
      <c r="H176" s="254">
        <v>220.63300000000001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168</v>
      </c>
      <c r="AU176" s="260" t="s">
        <v>88</v>
      </c>
      <c r="AV176" s="14" t="s">
        <v>88</v>
      </c>
      <c r="AW176" s="14" t="s">
        <v>35</v>
      </c>
      <c r="AX176" s="14" t="s">
        <v>79</v>
      </c>
      <c r="AY176" s="260" t="s">
        <v>160</v>
      </c>
    </row>
    <row r="177" s="13" customFormat="1">
      <c r="A177" s="13"/>
      <c r="B177" s="239"/>
      <c r="C177" s="240"/>
      <c r="D177" s="241" t="s">
        <v>168</v>
      </c>
      <c r="E177" s="242" t="s">
        <v>1</v>
      </c>
      <c r="F177" s="243" t="s">
        <v>1454</v>
      </c>
      <c r="G177" s="240"/>
      <c r="H177" s="242" t="s">
        <v>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168</v>
      </c>
      <c r="AU177" s="249" t="s">
        <v>88</v>
      </c>
      <c r="AV177" s="13" t="s">
        <v>86</v>
      </c>
      <c r="AW177" s="13" t="s">
        <v>35</v>
      </c>
      <c r="AX177" s="13" t="s">
        <v>79</v>
      </c>
      <c r="AY177" s="249" t="s">
        <v>160</v>
      </c>
    </row>
    <row r="178" s="14" customFormat="1">
      <c r="A178" s="14"/>
      <c r="B178" s="250"/>
      <c r="C178" s="251"/>
      <c r="D178" s="241" t="s">
        <v>168</v>
      </c>
      <c r="E178" s="252" t="s">
        <v>1</v>
      </c>
      <c r="F178" s="253" t="s">
        <v>1455</v>
      </c>
      <c r="G178" s="251"/>
      <c r="H178" s="254">
        <v>127.59999999999999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168</v>
      </c>
      <c r="AU178" s="260" t="s">
        <v>88</v>
      </c>
      <c r="AV178" s="14" t="s">
        <v>88</v>
      </c>
      <c r="AW178" s="14" t="s">
        <v>35</v>
      </c>
      <c r="AX178" s="14" t="s">
        <v>79</v>
      </c>
      <c r="AY178" s="260" t="s">
        <v>160</v>
      </c>
    </row>
    <row r="179" s="13" customFormat="1">
      <c r="A179" s="13"/>
      <c r="B179" s="239"/>
      <c r="C179" s="240"/>
      <c r="D179" s="241" t="s">
        <v>168</v>
      </c>
      <c r="E179" s="242" t="s">
        <v>1</v>
      </c>
      <c r="F179" s="243" t="s">
        <v>1456</v>
      </c>
      <c r="G179" s="240"/>
      <c r="H179" s="242" t="s">
        <v>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168</v>
      </c>
      <c r="AU179" s="249" t="s">
        <v>88</v>
      </c>
      <c r="AV179" s="13" t="s">
        <v>86</v>
      </c>
      <c r="AW179" s="13" t="s">
        <v>35</v>
      </c>
      <c r="AX179" s="13" t="s">
        <v>79</v>
      </c>
      <c r="AY179" s="249" t="s">
        <v>160</v>
      </c>
    </row>
    <row r="180" s="14" customFormat="1">
      <c r="A180" s="14"/>
      <c r="B180" s="250"/>
      <c r="C180" s="251"/>
      <c r="D180" s="241" t="s">
        <v>168</v>
      </c>
      <c r="E180" s="252" t="s">
        <v>1</v>
      </c>
      <c r="F180" s="253" t="s">
        <v>1457</v>
      </c>
      <c r="G180" s="251"/>
      <c r="H180" s="254">
        <v>6.6509999999999998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168</v>
      </c>
      <c r="AU180" s="260" t="s">
        <v>88</v>
      </c>
      <c r="AV180" s="14" t="s">
        <v>88</v>
      </c>
      <c r="AW180" s="14" t="s">
        <v>35</v>
      </c>
      <c r="AX180" s="14" t="s">
        <v>79</v>
      </c>
      <c r="AY180" s="260" t="s">
        <v>160</v>
      </c>
    </row>
    <row r="181" s="13" customFormat="1">
      <c r="A181" s="13"/>
      <c r="B181" s="239"/>
      <c r="C181" s="240"/>
      <c r="D181" s="241" t="s">
        <v>168</v>
      </c>
      <c r="E181" s="242" t="s">
        <v>1</v>
      </c>
      <c r="F181" s="243" t="s">
        <v>1458</v>
      </c>
      <c r="G181" s="240"/>
      <c r="H181" s="242" t="s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168</v>
      </c>
      <c r="AU181" s="249" t="s">
        <v>88</v>
      </c>
      <c r="AV181" s="13" t="s">
        <v>86</v>
      </c>
      <c r="AW181" s="13" t="s">
        <v>35</v>
      </c>
      <c r="AX181" s="13" t="s">
        <v>79</v>
      </c>
      <c r="AY181" s="249" t="s">
        <v>160</v>
      </c>
    </row>
    <row r="182" s="14" customFormat="1">
      <c r="A182" s="14"/>
      <c r="B182" s="250"/>
      <c r="C182" s="251"/>
      <c r="D182" s="241" t="s">
        <v>168</v>
      </c>
      <c r="E182" s="252" t="s">
        <v>1</v>
      </c>
      <c r="F182" s="253" t="s">
        <v>1459</v>
      </c>
      <c r="G182" s="251"/>
      <c r="H182" s="254">
        <v>42.552999999999997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0" t="s">
        <v>168</v>
      </c>
      <c r="AU182" s="260" t="s">
        <v>88</v>
      </c>
      <c r="AV182" s="14" t="s">
        <v>88</v>
      </c>
      <c r="AW182" s="14" t="s">
        <v>35</v>
      </c>
      <c r="AX182" s="14" t="s">
        <v>79</v>
      </c>
      <c r="AY182" s="260" t="s">
        <v>160</v>
      </c>
    </row>
    <row r="183" s="15" customFormat="1">
      <c r="A183" s="15"/>
      <c r="B183" s="261"/>
      <c r="C183" s="262"/>
      <c r="D183" s="241" t="s">
        <v>168</v>
      </c>
      <c r="E183" s="263" t="s">
        <v>1</v>
      </c>
      <c r="F183" s="264" t="s">
        <v>173</v>
      </c>
      <c r="G183" s="262"/>
      <c r="H183" s="265">
        <v>397.43700000000001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1" t="s">
        <v>168</v>
      </c>
      <c r="AU183" s="271" t="s">
        <v>88</v>
      </c>
      <c r="AV183" s="15" t="s">
        <v>167</v>
      </c>
      <c r="AW183" s="15" t="s">
        <v>35</v>
      </c>
      <c r="AX183" s="15" t="s">
        <v>86</v>
      </c>
      <c r="AY183" s="271" t="s">
        <v>160</v>
      </c>
    </row>
    <row r="184" s="2" customFormat="1" ht="49.05" customHeight="1">
      <c r="A184" s="38"/>
      <c r="B184" s="39"/>
      <c r="C184" s="226" t="s">
        <v>234</v>
      </c>
      <c r="D184" s="226" t="s">
        <v>162</v>
      </c>
      <c r="E184" s="227" t="s">
        <v>1460</v>
      </c>
      <c r="F184" s="228" t="s">
        <v>1461</v>
      </c>
      <c r="G184" s="229" t="s">
        <v>242</v>
      </c>
      <c r="H184" s="230">
        <v>34.545999999999999</v>
      </c>
      <c r="I184" s="231"/>
      <c r="J184" s="232">
        <f>ROUND(I184*H184,2)</f>
        <v>0</v>
      </c>
      <c r="K184" s="228" t="s">
        <v>166</v>
      </c>
      <c r="L184" s="44"/>
      <c r="M184" s="233" t="s">
        <v>1</v>
      </c>
      <c r="N184" s="234" t="s">
        <v>44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167</v>
      </c>
      <c r="AT184" s="237" t="s">
        <v>162</v>
      </c>
      <c r="AU184" s="237" t="s">
        <v>88</v>
      </c>
      <c r="AY184" s="17" t="s">
        <v>160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86</v>
      </c>
      <c r="BK184" s="238">
        <f>ROUND(I184*H184,2)</f>
        <v>0</v>
      </c>
      <c r="BL184" s="17" t="s">
        <v>167</v>
      </c>
      <c r="BM184" s="237" t="s">
        <v>237</v>
      </c>
    </row>
    <row r="185" s="13" customFormat="1">
      <c r="A185" s="13"/>
      <c r="B185" s="239"/>
      <c r="C185" s="240"/>
      <c r="D185" s="241" t="s">
        <v>168</v>
      </c>
      <c r="E185" s="242" t="s">
        <v>1</v>
      </c>
      <c r="F185" s="243" t="s">
        <v>1443</v>
      </c>
      <c r="G185" s="240"/>
      <c r="H185" s="242" t="s">
        <v>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168</v>
      </c>
      <c r="AU185" s="249" t="s">
        <v>88</v>
      </c>
      <c r="AV185" s="13" t="s">
        <v>86</v>
      </c>
      <c r="AW185" s="13" t="s">
        <v>35</v>
      </c>
      <c r="AX185" s="13" t="s">
        <v>79</v>
      </c>
      <c r="AY185" s="249" t="s">
        <v>160</v>
      </c>
    </row>
    <row r="186" s="14" customFormat="1">
      <c r="A186" s="14"/>
      <c r="B186" s="250"/>
      <c r="C186" s="251"/>
      <c r="D186" s="241" t="s">
        <v>168</v>
      </c>
      <c r="E186" s="252" t="s">
        <v>1</v>
      </c>
      <c r="F186" s="253" t="s">
        <v>1462</v>
      </c>
      <c r="G186" s="251"/>
      <c r="H186" s="254">
        <v>34.545999999999999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168</v>
      </c>
      <c r="AU186" s="260" t="s">
        <v>88</v>
      </c>
      <c r="AV186" s="14" t="s">
        <v>88</v>
      </c>
      <c r="AW186" s="14" t="s">
        <v>35</v>
      </c>
      <c r="AX186" s="14" t="s">
        <v>79</v>
      </c>
      <c r="AY186" s="260" t="s">
        <v>160</v>
      </c>
    </row>
    <row r="187" s="15" customFormat="1">
      <c r="A187" s="15"/>
      <c r="B187" s="261"/>
      <c r="C187" s="262"/>
      <c r="D187" s="241" t="s">
        <v>168</v>
      </c>
      <c r="E187" s="263" t="s">
        <v>1</v>
      </c>
      <c r="F187" s="264" t="s">
        <v>173</v>
      </c>
      <c r="G187" s="262"/>
      <c r="H187" s="265">
        <v>34.545999999999999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168</v>
      </c>
      <c r="AU187" s="271" t="s">
        <v>88</v>
      </c>
      <c r="AV187" s="15" t="s">
        <v>167</v>
      </c>
      <c r="AW187" s="15" t="s">
        <v>35</v>
      </c>
      <c r="AX187" s="15" t="s">
        <v>86</v>
      </c>
      <c r="AY187" s="271" t="s">
        <v>160</v>
      </c>
    </row>
    <row r="188" s="12" customFormat="1" ht="22.8" customHeight="1">
      <c r="A188" s="12"/>
      <c r="B188" s="210"/>
      <c r="C188" s="211"/>
      <c r="D188" s="212" t="s">
        <v>78</v>
      </c>
      <c r="E188" s="224" t="s">
        <v>178</v>
      </c>
      <c r="F188" s="224" t="s">
        <v>316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SUM(P189:P195)</f>
        <v>0</v>
      </c>
      <c r="Q188" s="218"/>
      <c r="R188" s="219">
        <f>SUM(R189:R195)</f>
        <v>10.460778080000001</v>
      </c>
      <c r="S188" s="218"/>
      <c r="T188" s="220">
        <f>SUM(T189:T195)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86</v>
      </c>
      <c r="AT188" s="222" t="s">
        <v>78</v>
      </c>
      <c r="AU188" s="222" t="s">
        <v>86</v>
      </c>
      <c r="AY188" s="221" t="s">
        <v>160</v>
      </c>
      <c r="BK188" s="223">
        <f>SUM(BK189:BK195)</f>
        <v>0</v>
      </c>
    </row>
    <row r="189" s="2" customFormat="1" ht="33" customHeight="1">
      <c r="A189" s="38"/>
      <c r="B189" s="39"/>
      <c r="C189" s="226" t="s">
        <v>206</v>
      </c>
      <c r="D189" s="226" t="s">
        <v>162</v>
      </c>
      <c r="E189" s="227" t="s">
        <v>1463</v>
      </c>
      <c r="F189" s="228" t="s">
        <v>1464</v>
      </c>
      <c r="G189" s="229" t="s">
        <v>256</v>
      </c>
      <c r="H189" s="230">
        <v>18.890000000000001</v>
      </c>
      <c r="I189" s="231"/>
      <c r="J189" s="232">
        <f>ROUND(I189*H189,2)</f>
        <v>0</v>
      </c>
      <c r="K189" s="228" t="s">
        <v>166</v>
      </c>
      <c r="L189" s="44"/>
      <c r="M189" s="233" t="s">
        <v>1</v>
      </c>
      <c r="N189" s="234" t="s">
        <v>44</v>
      </c>
      <c r="O189" s="91"/>
      <c r="P189" s="235">
        <f>O189*H189</f>
        <v>0</v>
      </c>
      <c r="Q189" s="235">
        <v>0.24127199999999999</v>
      </c>
      <c r="R189" s="235">
        <f>Q189*H189</f>
        <v>4.5576280799999997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167</v>
      </c>
      <c r="AT189" s="237" t="s">
        <v>162</v>
      </c>
      <c r="AU189" s="237" t="s">
        <v>88</v>
      </c>
      <c r="AY189" s="17" t="s">
        <v>160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86</v>
      </c>
      <c r="BK189" s="238">
        <f>ROUND(I189*H189,2)</f>
        <v>0</v>
      </c>
      <c r="BL189" s="17" t="s">
        <v>167</v>
      </c>
      <c r="BM189" s="237" t="s">
        <v>243</v>
      </c>
    </row>
    <row r="190" s="13" customFormat="1">
      <c r="A190" s="13"/>
      <c r="B190" s="239"/>
      <c r="C190" s="240"/>
      <c r="D190" s="241" t="s">
        <v>168</v>
      </c>
      <c r="E190" s="242" t="s">
        <v>1</v>
      </c>
      <c r="F190" s="243" t="s">
        <v>1465</v>
      </c>
      <c r="G190" s="240"/>
      <c r="H190" s="242" t="s">
        <v>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168</v>
      </c>
      <c r="AU190" s="249" t="s">
        <v>88</v>
      </c>
      <c r="AV190" s="13" t="s">
        <v>86</v>
      </c>
      <c r="AW190" s="13" t="s">
        <v>35</v>
      </c>
      <c r="AX190" s="13" t="s">
        <v>79</v>
      </c>
      <c r="AY190" s="249" t="s">
        <v>160</v>
      </c>
    </row>
    <row r="191" s="14" customFormat="1">
      <c r="A191" s="14"/>
      <c r="B191" s="250"/>
      <c r="C191" s="251"/>
      <c r="D191" s="241" t="s">
        <v>168</v>
      </c>
      <c r="E191" s="252" t="s">
        <v>1</v>
      </c>
      <c r="F191" s="253" t="s">
        <v>1466</v>
      </c>
      <c r="G191" s="251"/>
      <c r="H191" s="254">
        <v>18.890000000000001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168</v>
      </c>
      <c r="AU191" s="260" t="s">
        <v>88</v>
      </c>
      <c r="AV191" s="14" t="s">
        <v>88</v>
      </c>
      <c r="AW191" s="14" t="s">
        <v>35</v>
      </c>
      <c r="AX191" s="14" t="s">
        <v>79</v>
      </c>
      <c r="AY191" s="260" t="s">
        <v>160</v>
      </c>
    </row>
    <row r="192" s="15" customFormat="1">
      <c r="A192" s="15"/>
      <c r="B192" s="261"/>
      <c r="C192" s="262"/>
      <c r="D192" s="241" t="s">
        <v>168</v>
      </c>
      <c r="E192" s="263" t="s">
        <v>1</v>
      </c>
      <c r="F192" s="264" t="s">
        <v>173</v>
      </c>
      <c r="G192" s="262"/>
      <c r="H192" s="265">
        <v>18.890000000000001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1" t="s">
        <v>168</v>
      </c>
      <c r="AU192" s="271" t="s">
        <v>88</v>
      </c>
      <c r="AV192" s="15" t="s">
        <v>167</v>
      </c>
      <c r="AW192" s="15" t="s">
        <v>35</v>
      </c>
      <c r="AX192" s="15" t="s">
        <v>86</v>
      </c>
      <c r="AY192" s="271" t="s">
        <v>160</v>
      </c>
    </row>
    <row r="193" s="2" customFormat="1" ht="24.15" customHeight="1">
      <c r="A193" s="38"/>
      <c r="B193" s="39"/>
      <c r="C193" s="272" t="s">
        <v>247</v>
      </c>
      <c r="D193" s="272" t="s">
        <v>216</v>
      </c>
      <c r="E193" s="273" t="s">
        <v>1467</v>
      </c>
      <c r="F193" s="274" t="s">
        <v>1468</v>
      </c>
      <c r="G193" s="275" t="s">
        <v>319</v>
      </c>
      <c r="H193" s="276">
        <v>118.063</v>
      </c>
      <c r="I193" s="277"/>
      <c r="J193" s="278">
        <f>ROUND(I193*H193,2)</f>
        <v>0</v>
      </c>
      <c r="K193" s="274" t="s">
        <v>166</v>
      </c>
      <c r="L193" s="279"/>
      <c r="M193" s="280" t="s">
        <v>1</v>
      </c>
      <c r="N193" s="281" t="s">
        <v>44</v>
      </c>
      <c r="O193" s="91"/>
      <c r="P193" s="235">
        <f>O193*H193</f>
        <v>0</v>
      </c>
      <c r="Q193" s="235">
        <v>0.050000000000000003</v>
      </c>
      <c r="R193" s="235">
        <f>Q193*H193</f>
        <v>5.9031500000000001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191</v>
      </c>
      <c r="AT193" s="237" t="s">
        <v>216</v>
      </c>
      <c r="AU193" s="237" t="s">
        <v>88</v>
      </c>
      <c r="AY193" s="17" t="s">
        <v>160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86</v>
      </c>
      <c r="BK193" s="238">
        <f>ROUND(I193*H193,2)</f>
        <v>0</v>
      </c>
      <c r="BL193" s="17" t="s">
        <v>167</v>
      </c>
      <c r="BM193" s="237" t="s">
        <v>250</v>
      </c>
    </row>
    <row r="194" s="14" customFormat="1">
      <c r="A194" s="14"/>
      <c r="B194" s="250"/>
      <c r="C194" s="251"/>
      <c r="D194" s="241" t="s">
        <v>168</v>
      </c>
      <c r="E194" s="252" t="s">
        <v>1</v>
      </c>
      <c r="F194" s="253" t="s">
        <v>1469</v>
      </c>
      <c r="G194" s="251"/>
      <c r="H194" s="254">
        <v>118.063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168</v>
      </c>
      <c r="AU194" s="260" t="s">
        <v>88</v>
      </c>
      <c r="AV194" s="14" t="s">
        <v>88</v>
      </c>
      <c r="AW194" s="14" t="s">
        <v>35</v>
      </c>
      <c r="AX194" s="14" t="s">
        <v>79</v>
      </c>
      <c r="AY194" s="260" t="s">
        <v>160</v>
      </c>
    </row>
    <row r="195" s="15" customFormat="1">
      <c r="A195" s="15"/>
      <c r="B195" s="261"/>
      <c r="C195" s="262"/>
      <c r="D195" s="241" t="s">
        <v>168</v>
      </c>
      <c r="E195" s="263" t="s">
        <v>1</v>
      </c>
      <c r="F195" s="264" t="s">
        <v>173</v>
      </c>
      <c r="G195" s="262"/>
      <c r="H195" s="265">
        <v>118.063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1" t="s">
        <v>168</v>
      </c>
      <c r="AU195" s="271" t="s">
        <v>88</v>
      </c>
      <c r="AV195" s="15" t="s">
        <v>167</v>
      </c>
      <c r="AW195" s="15" t="s">
        <v>35</v>
      </c>
      <c r="AX195" s="15" t="s">
        <v>86</v>
      </c>
      <c r="AY195" s="271" t="s">
        <v>160</v>
      </c>
    </row>
    <row r="196" s="12" customFormat="1" ht="22.8" customHeight="1">
      <c r="A196" s="12"/>
      <c r="B196" s="210"/>
      <c r="C196" s="211"/>
      <c r="D196" s="212" t="s">
        <v>78</v>
      </c>
      <c r="E196" s="224" t="s">
        <v>203</v>
      </c>
      <c r="F196" s="224" t="s">
        <v>370</v>
      </c>
      <c r="G196" s="211"/>
      <c r="H196" s="211"/>
      <c r="I196" s="214"/>
      <c r="J196" s="225">
        <f>BK196</f>
        <v>0</v>
      </c>
      <c r="K196" s="211"/>
      <c r="L196" s="216"/>
      <c r="M196" s="217"/>
      <c r="N196" s="218"/>
      <c r="O196" s="218"/>
      <c r="P196" s="219">
        <f>SUM(P197:P228)</f>
        <v>0</v>
      </c>
      <c r="Q196" s="218"/>
      <c r="R196" s="219">
        <f>SUM(R197:R228)</f>
        <v>78.093264000000005</v>
      </c>
      <c r="S196" s="218"/>
      <c r="T196" s="220">
        <f>SUM(T197:T228)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1" t="s">
        <v>86</v>
      </c>
      <c r="AT196" s="222" t="s">
        <v>78</v>
      </c>
      <c r="AU196" s="222" t="s">
        <v>86</v>
      </c>
      <c r="AY196" s="221" t="s">
        <v>160</v>
      </c>
      <c r="BK196" s="223">
        <f>SUM(BK197:BK228)</f>
        <v>0</v>
      </c>
    </row>
    <row r="197" s="2" customFormat="1" ht="37.8" customHeight="1">
      <c r="A197" s="38"/>
      <c r="B197" s="39"/>
      <c r="C197" s="226" t="s">
        <v>211</v>
      </c>
      <c r="D197" s="226" t="s">
        <v>162</v>
      </c>
      <c r="E197" s="227" t="s">
        <v>1470</v>
      </c>
      <c r="F197" s="228" t="s">
        <v>1471</v>
      </c>
      <c r="G197" s="229" t="s">
        <v>242</v>
      </c>
      <c r="H197" s="230">
        <v>42.552999999999997</v>
      </c>
      <c r="I197" s="231"/>
      <c r="J197" s="232">
        <f>ROUND(I197*H197,2)</f>
        <v>0</v>
      </c>
      <c r="K197" s="228" t="s">
        <v>166</v>
      </c>
      <c r="L197" s="44"/>
      <c r="M197" s="233" t="s">
        <v>1</v>
      </c>
      <c r="N197" s="234" t="s">
        <v>44</v>
      </c>
      <c r="O197" s="91"/>
      <c r="P197" s="235">
        <f>O197*H197</f>
        <v>0</v>
      </c>
      <c r="Q197" s="235">
        <v>0.19800000000000001</v>
      </c>
      <c r="R197" s="235">
        <f>Q197*H197</f>
        <v>8.4254940000000005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167</v>
      </c>
      <c r="AT197" s="237" t="s">
        <v>162</v>
      </c>
      <c r="AU197" s="237" t="s">
        <v>88</v>
      </c>
      <c r="AY197" s="17" t="s">
        <v>160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86</v>
      </c>
      <c r="BK197" s="238">
        <f>ROUND(I197*H197,2)</f>
        <v>0</v>
      </c>
      <c r="BL197" s="17" t="s">
        <v>167</v>
      </c>
      <c r="BM197" s="237" t="s">
        <v>257</v>
      </c>
    </row>
    <row r="198" s="13" customFormat="1">
      <c r="A198" s="13"/>
      <c r="B198" s="239"/>
      <c r="C198" s="240"/>
      <c r="D198" s="241" t="s">
        <v>168</v>
      </c>
      <c r="E198" s="242" t="s">
        <v>1</v>
      </c>
      <c r="F198" s="243" t="s">
        <v>1472</v>
      </c>
      <c r="G198" s="240"/>
      <c r="H198" s="242" t="s">
        <v>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168</v>
      </c>
      <c r="AU198" s="249" t="s">
        <v>88</v>
      </c>
      <c r="AV198" s="13" t="s">
        <v>86</v>
      </c>
      <c r="AW198" s="13" t="s">
        <v>35</v>
      </c>
      <c r="AX198" s="13" t="s">
        <v>79</v>
      </c>
      <c r="AY198" s="249" t="s">
        <v>160</v>
      </c>
    </row>
    <row r="199" s="14" customFormat="1">
      <c r="A199" s="14"/>
      <c r="B199" s="250"/>
      <c r="C199" s="251"/>
      <c r="D199" s="241" t="s">
        <v>168</v>
      </c>
      <c r="E199" s="252" t="s">
        <v>1</v>
      </c>
      <c r="F199" s="253" t="s">
        <v>1473</v>
      </c>
      <c r="G199" s="251"/>
      <c r="H199" s="254">
        <v>33.107999999999997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168</v>
      </c>
      <c r="AU199" s="260" t="s">
        <v>88</v>
      </c>
      <c r="AV199" s="14" t="s">
        <v>88</v>
      </c>
      <c r="AW199" s="14" t="s">
        <v>35</v>
      </c>
      <c r="AX199" s="14" t="s">
        <v>79</v>
      </c>
      <c r="AY199" s="260" t="s">
        <v>160</v>
      </c>
    </row>
    <row r="200" s="13" customFormat="1">
      <c r="A200" s="13"/>
      <c r="B200" s="239"/>
      <c r="C200" s="240"/>
      <c r="D200" s="241" t="s">
        <v>168</v>
      </c>
      <c r="E200" s="242" t="s">
        <v>1</v>
      </c>
      <c r="F200" s="243" t="s">
        <v>1474</v>
      </c>
      <c r="G200" s="240"/>
      <c r="H200" s="242" t="s">
        <v>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168</v>
      </c>
      <c r="AU200" s="249" t="s">
        <v>88</v>
      </c>
      <c r="AV200" s="13" t="s">
        <v>86</v>
      </c>
      <c r="AW200" s="13" t="s">
        <v>35</v>
      </c>
      <c r="AX200" s="13" t="s">
        <v>79</v>
      </c>
      <c r="AY200" s="249" t="s">
        <v>160</v>
      </c>
    </row>
    <row r="201" s="14" customFormat="1">
      <c r="A201" s="14"/>
      <c r="B201" s="250"/>
      <c r="C201" s="251"/>
      <c r="D201" s="241" t="s">
        <v>168</v>
      </c>
      <c r="E201" s="252" t="s">
        <v>1</v>
      </c>
      <c r="F201" s="253" t="s">
        <v>1475</v>
      </c>
      <c r="G201" s="251"/>
      <c r="H201" s="254">
        <v>9.4450000000000003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168</v>
      </c>
      <c r="AU201" s="260" t="s">
        <v>88</v>
      </c>
      <c r="AV201" s="14" t="s">
        <v>88</v>
      </c>
      <c r="AW201" s="14" t="s">
        <v>35</v>
      </c>
      <c r="AX201" s="14" t="s">
        <v>79</v>
      </c>
      <c r="AY201" s="260" t="s">
        <v>160</v>
      </c>
    </row>
    <row r="202" s="15" customFormat="1">
      <c r="A202" s="15"/>
      <c r="B202" s="261"/>
      <c r="C202" s="262"/>
      <c r="D202" s="241" t="s">
        <v>168</v>
      </c>
      <c r="E202" s="263" t="s">
        <v>1</v>
      </c>
      <c r="F202" s="264" t="s">
        <v>173</v>
      </c>
      <c r="G202" s="262"/>
      <c r="H202" s="265">
        <v>42.552999999999997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1" t="s">
        <v>168</v>
      </c>
      <c r="AU202" s="271" t="s">
        <v>88</v>
      </c>
      <c r="AV202" s="15" t="s">
        <v>167</v>
      </c>
      <c r="AW202" s="15" t="s">
        <v>35</v>
      </c>
      <c r="AX202" s="15" t="s">
        <v>86</v>
      </c>
      <c r="AY202" s="271" t="s">
        <v>160</v>
      </c>
    </row>
    <row r="203" s="2" customFormat="1" ht="37.8" customHeight="1">
      <c r="A203" s="38"/>
      <c r="B203" s="39"/>
      <c r="C203" s="226" t="s">
        <v>259</v>
      </c>
      <c r="D203" s="226" t="s">
        <v>162</v>
      </c>
      <c r="E203" s="227" t="s">
        <v>1476</v>
      </c>
      <c r="F203" s="228" t="s">
        <v>1477</v>
      </c>
      <c r="G203" s="229" t="s">
        <v>242</v>
      </c>
      <c r="H203" s="230">
        <v>87.599999999999994</v>
      </c>
      <c r="I203" s="231"/>
      <c r="J203" s="232">
        <f>ROUND(I203*H203,2)</f>
        <v>0</v>
      </c>
      <c r="K203" s="228" t="s">
        <v>166</v>
      </c>
      <c r="L203" s="44"/>
      <c r="M203" s="233" t="s">
        <v>1</v>
      </c>
      <c r="N203" s="234" t="s">
        <v>44</v>
      </c>
      <c r="O203" s="91"/>
      <c r="P203" s="235">
        <f>O203*H203</f>
        <v>0</v>
      </c>
      <c r="Q203" s="235">
        <v>0.29699999999999999</v>
      </c>
      <c r="R203" s="235">
        <f>Q203*H203</f>
        <v>26.017199999999995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167</v>
      </c>
      <c r="AT203" s="237" t="s">
        <v>162</v>
      </c>
      <c r="AU203" s="237" t="s">
        <v>88</v>
      </c>
      <c r="AY203" s="17" t="s">
        <v>160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86</v>
      </c>
      <c r="BK203" s="238">
        <f>ROUND(I203*H203,2)</f>
        <v>0</v>
      </c>
      <c r="BL203" s="17" t="s">
        <v>167</v>
      </c>
      <c r="BM203" s="237" t="s">
        <v>262</v>
      </c>
    </row>
    <row r="204" s="13" customFormat="1">
      <c r="A204" s="13"/>
      <c r="B204" s="239"/>
      <c r="C204" s="240"/>
      <c r="D204" s="241" t="s">
        <v>168</v>
      </c>
      <c r="E204" s="242" t="s">
        <v>1</v>
      </c>
      <c r="F204" s="243" t="s">
        <v>1478</v>
      </c>
      <c r="G204" s="240"/>
      <c r="H204" s="242" t="s">
        <v>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168</v>
      </c>
      <c r="AU204" s="249" t="s">
        <v>88</v>
      </c>
      <c r="AV204" s="13" t="s">
        <v>86</v>
      </c>
      <c r="AW204" s="13" t="s">
        <v>35</v>
      </c>
      <c r="AX204" s="13" t="s">
        <v>79</v>
      </c>
      <c r="AY204" s="249" t="s">
        <v>160</v>
      </c>
    </row>
    <row r="205" s="14" customFormat="1">
      <c r="A205" s="14"/>
      <c r="B205" s="250"/>
      <c r="C205" s="251"/>
      <c r="D205" s="241" t="s">
        <v>168</v>
      </c>
      <c r="E205" s="252" t="s">
        <v>1</v>
      </c>
      <c r="F205" s="253" t="s">
        <v>656</v>
      </c>
      <c r="G205" s="251"/>
      <c r="H205" s="254">
        <v>87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168</v>
      </c>
      <c r="AU205" s="260" t="s">
        <v>88</v>
      </c>
      <c r="AV205" s="14" t="s">
        <v>88</v>
      </c>
      <c r="AW205" s="14" t="s">
        <v>35</v>
      </c>
      <c r="AX205" s="14" t="s">
        <v>79</v>
      </c>
      <c r="AY205" s="260" t="s">
        <v>160</v>
      </c>
    </row>
    <row r="206" s="13" customFormat="1">
      <c r="A206" s="13"/>
      <c r="B206" s="239"/>
      <c r="C206" s="240"/>
      <c r="D206" s="241" t="s">
        <v>168</v>
      </c>
      <c r="E206" s="242" t="s">
        <v>1</v>
      </c>
      <c r="F206" s="243" t="s">
        <v>1479</v>
      </c>
      <c r="G206" s="240"/>
      <c r="H206" s="242" t="s">
        <v>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168</v>
      </c>
      <c r="AU206" s="249" t="s">
        <v>88</v>
      </c>
      <c r="AV206" s="13" t="s">
        <v>86</v>
      </c>
      <c r="AW206" s="13" t="s">
        <v>35</v>
      </c>
      <c r="AX206" s="13" t="s">
        <v>79</v>
      </c>
      <c r="AY206" s="249" t="s">
        <v>160</v>
      </c>
    </row>
    <row r="207" s="14" customFormat="1">
      <c r="A207" s="14"/>
      <c r="B207" s="250"/>
      <c r="C207" s="251"/>
      <c r="D207" s="241" t="s">
        <v>168</v>
      </c>
      <c r="E207" s="252" t="s">
        <v>1</v>
      </c>
      <c r="F207" s="253" t="s">
        <v>1480</v>
      </c>
      <c r="G207" s="251"/>
      <c r="H207" s="254">
        <v>0.59999999999999998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168</v>
      </c>
      <c r="AU207" s="260" t="s">
        <v>88</v>
      </c>
      <c r="AV207" s="14" t="s">
        <v>88</v>
      </c>
      <c r="AW207" s="14" t="s">
        <v>35</v>
      </c>
      <c r="AX207" s="14" t="s">
        <v>79</v>
      </c>
      <c r="AY207" s="260" t="s">
        <v>160</v>
      </c>
    </row>
    <row r="208" s="15" customFormat="1">
      <c r="A208" s="15"/>
      <c r="B208" s="261"/>
      <c r="C208" s="262"/>
      <c r="D208" s="241" t="s">
        <v>168</v>
      </c>
      <c r="E208" s="263" t="s">
        <v>1</v>
      </c>
      <c r="F208" s="264" t="s">
        <v>173</v>
      </c>
      <c r="G208" s="262"/>
      <c r="H208" s="265">
        <v>87.599999999999994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1" t="s">
        <v>168</v>
      </c>
      <c r="AU208" s="271" t="s">
        <v>88</v>
      </c>
      <c r="AV208" s="15" t="s">
        <v>167</v>
      </c>
      <c r="AW208" s="15" t="s">
        <v>35</v>
      </c>
      <c r="AX208" s="15" t="s">
        <v>86</v>
      </c>
      <c r="AY208" s="271" t="s">
        <v>160</v>
      </c>
    </row>
    <row r="209" s="2" customFormat="1" ht="37.8" customHeight="1">
      <c r="A209" s="38"/>
      <c r="B209" s="39"/>
      <c r="C209" s="226" t="s">
        <v>220</v>
      </c>
      <c r="D209" s="226" t="s">
        <v>162</v>
      </c>
      <c r="E209" s="227" t="s">
        <v>1481</v>
      </c>
      <c r="F209" s="228" t="s">
        <v>1482</v>
      </c>
      <c r="G209" s="229" t="s">
        <v>242</v>
      </c>
      <c r="H209" s="230">
        <v>40</v>
      </c>
      <c r="I209" s="231"/>
      <c r="J209" s="232">
        <f>ROUND(I209*H209,2)</f>
        <v>0</v>
      </c>
      <c r="K209" s="228" t="s">
        <v>166</v>
      </c>
      <c r="L209" s="44"/>
      <c r="M209" s="233" t="s">
        <v>1</v>
      </c>
      <c r="N209" s="234" t="s">
        <v>44</v>
      </c>
      <c r="O209" s="91"/>
      <c r="P209" s="235">
        <f>O209*H209</f>
        <v>0</v>
      </c>
      <c r="Q209" s="235">
        <v>0.48699999999999999</v>
      </c>
      <c r="R209" s="235">
        <f>Q209*H209</f>
        <v>19.48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167</v>
      </c>
      <c r="AT209" s="237" t="s">
        <v>162</v>
      </c>
      <c r="AU209" s="237" t="s">
        <v>88</v>
      </c>
      <c r="AY209" s="17" t="s">
        <v>160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86</v>
      </c>
      <c r="BK209" s="238">
        <f>ROUND(I209*H209,2)</f>
        <v>0</v>
      </c>
      <c r="BL209" s="17" t="s">
        <v>167</v>
      </c>
      <c r="BM209" s="237" t="s">
        <v>267</v>
      </c>
    </row>
    <row r="210" s="13" customFormat="1">
      <c r="A210" s="13"/>
      <c r="B210" s="239"/>
      <c r="C210" s="240"/>
      <c r="D210" s="241" t="s">
        <v>168</v>
      </c>
      <c r="E210" s="242" t="s">
        <v>1</v>
      </c>
      <c r="F210" s="243" t="s">
        <v>1483</v>
      </c>
      <c r="G210" s="240"/>
      <c r="H210" s="242" t="s">
        <v>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168</v>
      </c>
      <c r="AU210" s="249" t="s">
        <v>88</v>
      </c>
      <c r="AV210" s="13" t="s">
        <v>86</v>
      </c>
      <c r="AW210" s="13" t="s">
        <v>35</v>
      </c>
      <c r="AX210" s="13" t="s">
        <v>79</v>
      </c>
      <c r="AY210" s="249" t="s">
        <v>160</v>
      </c>
    </row>
    <row r="211" s="14" customFormat="1">
      <c r="A211" s="14"/>
      <c r="B211" s="250"/>
      <c r="C211" s="251"/>
      <c r="D211" s="241" t="s">
        <v>168</v>
      </c>
      <c r="E211" s="252" t="s">
        <v>1</v>
      </c>
      <c r="F211" s="253" t="s">
        <v>300</v>
      </c>
      <c r="G211" s="251"/>
      <c r="H211" s="254">
        <v>40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0" t="s">
        <v>168</v>
      </c>
      <c r="AU211" s="260" t="s">
        <v>88</v>
      </c>
      <c r="AV211" s="14" t="s">
        <v>88</v>
      </c>
      <c r="AW211" s="14" t="s">
        <v>35</v>
      </c>
      <c r="AX211" s="14" t="s">
        <v>79</v>
      </c>
      <c r="AY211" s="260" t="s">
        <v>160</v>
      </c>
    </row>
    <row r="212" s="15" customFormat="1">
      <c r="A212" s="15"/>
      <c r="B212" s="261"/>
      <c r="C212" s="262"/>
      <c r="D212" s="241" t="s">
        <v>168</v>
      </c>
      <c r="E212" s="263" t="s">
        <v>1</v>
      </c>
      <c r="F212" s="264" t="s">
        <v>173</v>
      </c>
      <c r="G212" s="262"/>
      <c r="H212" s="265">
        <v>40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1" t="s">
        <v>168</v>
      </c>
      <c r="AU212" s="271" t="s">
        <v>88</v>
      </c>
      <c r="AV212" s="15" t="s">
        <v>167</v>
      </c>
      <c r="AW212" s="15" t="s">
        <v>35</v>
      </c>
      <c r="AX212" s="15" t="s">
        <v>86</v>
      </c>
      <c r="AY212" s="271" t="s">
        <v>160</v>
      </c>
    </row>
    <row r="213" s="2" customFormat="1" ht="33" customHeight="1">
      <c r="A213" s="38"/>
      <c r="B213" s="39"/>
      <c r="C213" s="226" t="s">
        <v>8</v>
      </c>
      <c r="D213" s="226" t="s">
        <v>162</v>
      </c>
      <c r="E213" s="227" t="s">
        <v>1484</v>
      </c>
      <c r="F213" s="228" t="s">
        <v>1485</v>
      </c>
      <c r="G213" s="229" t="s">
        <v>242</v>
      </c>
      <c r="H213" s="230">
        <v>40</v>
      </c>
      <c r="I213" s="231"/>
      <c r="J213" s="232">
        <f>ROUND(I213*H213,2)</f>
        <v>0</v>
      </c>
      <c r="K213" s="228" t="s">
        <v>166</v>
      </c>
      <c r="L213" s="44"/>
      <c r="M213" s="233" t="s">
        <v>1</v>
      </c>
      <c r="N213" s="234" t="s">
        <v>44</v>
      </c>
      <c r="O213" s="91"/>
      <c r="P213" s="235">
        <f>O213*H213</f>
        <v>0</v>
      </c>
      <c r="Q213" s="235">
        <v>0.12</v>
      </c>
      <c r="R213" s="235">
        <f>Q213*H213</f>
        <v>4.7999999999999998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167</v>
      </c>
      <c r="AT213" s="237" t="s">
        <v>162</v>
      </c>
      <c r="AU213" s="237" t="s">
        <v>88</v>
      </c>
      <c r="AY213" s="17" t="s">
        <v>160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86</v>
      </c>
      <c r="BK213" s="238">
        <f>ROUND(I213*H213,2)</f>
        <v>0</v>
      </c>
      <c r="BL213" s="17" t="s">
        <v>167</v>
      </c>
      <c r="BM213" s="237" t="s">
        <v>271</v>
      </c>
    </row>
    <row r="214" s="13" customFormat="1">
      <c r="A214" s="13"/>
      <c r="B214" s="239"/>
      <c r="C214" s="240"/>
      <c r="D214" s="241" t="s">
        <v>168</v>
      </c>
      <c r="E214" s="242" t="s">
        <v>1</v>
      </c>
      <c r="F214" s="243" t="s">
        <v>1483</v>
      </c>
      <c r="G214" s="240"/>
      <c r="H214" s="242" t="s">
        <v>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168</v>
      </c>
      <c r="AU214" s="249" t="s">
        <v>88</v>
      </c>
      <c r="AV214" s="13" t="s">
        <v>86</v>
      </c>
      <c r="AW214" s="13" t="s">
        <v>35</v>
      </c>
      <c r="AX214" s="13" t="s">
        <v>79</v>
      </c>
      <c r="AY214" s="249" t="s">
        <v>160</v>
      </c>
    </row>
    <row r="215" s="14" customFormat="1">
      <c r="A215" s="14"/>
      <c r="B215" s="250"/>
      <c r="C215" s="251"/>
      <c r="D215" s="241" t="s">
        <v>168</v>
      </c>
      <c r="E215" s="252" t="s">
        <v>1</v>
      </c>
      <c r="F215" s="253" t="s">
        <v>300</v>
      </c>
      <c r="G215" s="251"/>
      <c r="H215" s="254">
        <v>40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168</v>
      </c>
      <c r="AU215" s="260" t="s">
        <v>88</v>
      </c>
      <c r="AV215" s="14" t="s">
        <v>88</v>
      </c>
      <c r="AW215" s="14" t="s">
        <v>35</v>
      </c>
      <c r="AX215" s="14" t="s">
        <v>79</v>
      </c>
      <c r="AY215" s="260" t="s">
        <v>160</v>
      </c>
    </row>
    <row r="216" s="15" customFormat="1">
      <c r="A216" s="15"/>
      <c r="B216" s="261"/>
      <c r="C216" s="262"/>
      <c r="D216" s="241" t="s">
        <v>168</v>
      </c>
      <c r="E216" s="263" t="s">
        <v>1</v>
      </c>
      <c r="F216" s="264" t="s">
        <v>173</v>
      </c>
      <c r="G216" s="262"/>
      <c r="H216" s="265">
        <v>40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1" t="s">
        <v>168</v>
      </c>
      <c r="AU216" s="271" t="s">
        <v>88</v>
      </c>
      <c r="AV216" s="15" t="s">
        <v>167</v>
      </c>
      <c r="AW216" s="15" t="s">
        <v>35</v>
      </c>
      <c r="AX216" s="15" t="s">
        <v>86</v>
      </c>
      <c r="AY216" s="271" t="s">
        <v>160</v>
      </c>
    </row>
    <row r="217" s="2" customFormat="1" ht="24.15" customHeight="1">
      <c r="A217" s="38"/>
      <c r="B217" s="39"/>
      <c r="C217" s="226" t="s">
        <v>230</v>
      </c>
      <c r="D217" s="226" t="s">
        <v>162</v>
      </c>
      <c r="E217" s="227" t="s">
        <v>1486</v>
      </c>
      <c r="F217" s="228" t="s">
        <v>1487</v>
      </c>
      <c r="G217" s="229" t="s">
        <v>242</v>
      </c>
      <c r="H217" s="230">
        <v>40</v>
      </c>
      <c r="I217" s="231"/>
      <c r="J217" s="232">
        <f>ROUND(I217*H217,2)</f>
        <v>0</v>
      </c>
      <c r="K217" s="228" t="s">
        <v>166</v>
      </c>
      <c r="L217" s="44"/>
      <c r="M217" s="233" t="s">
        <v>1</v>
      </c>
      <c r="N217" s="234" t="s">
        <v>44</v>
      </c>
      <c r="O217" s="91"/>
      <c r="P217" s="235">
        <f>O217*H217</f>
        <v>0</v>
      </c>
      <c r="Q217" s="235">
        <v>0.0070699999999999999</v>
      </c>
      <c r="R217" s="235">
        <f>Q217*H217</f>
        <v>0.2828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167</v>
      </c>
      <c r="AT217" s="237" t="s">
        <v>162</v>
      </c>
      <c r="AU217" s="237" t="s">
        <v>88</v>
      </c>
      <c r="AY217" s="17" t="s">
        <v>160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86</v>
      </c>
      <c r="BK217" s="238">
        <f>ROUND(I217*H217,2)</f>
        <v>0</v>
      </c>
      <c r="BL217" s="17" t="s">
        <v>167</v>
      </c>
      <c r="BM217" s="237" t="s">
        <v>278</v>
      </c>
    </row>
    <row r="218" s="13" customFormat="1">
      <c r="A218" s="13"/>
      <c r="B218" s="239"/>
      <c r="C218" s="240"/>
      <c r="D218" s="241" t="s">
        <v>168</v>
      </c>
      <c r="E218" s="242" t="s">
        <v>1</v>
      </c>
      <c r="F218" s="243" t="s">
        <v>1483</v>
      </c>
      <c r="G218" s="240"/>
      <c r="H218" s="242" t="s">
        <v>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168</v>
      </c>
      <c r="AU218" s="249" t="s">
        <v>88</v>
      </c>
      <c r="AV218" s="13" t="s">
        <v>86</v>
      </c>
      <c r="AW218" s="13" t="s">
        <v>35</v>
      </c>
      <c r="AX218" s="13" t="s">
        <v>79</v>
      </c>
      <c r="AY218" s="249" t="s">
        <v>160</v>
      </c>
    </row>
    <row r="219" s="14" customFormat="1">
      <c r="A219" s="14"/>
      <c r="B219" s="250"/>
      <c r="C219" s="251"/>
      <c r="D219" s="241" t="s">
        <v>168</v>
      </c>
      <c r="E219" s="252" t="s">
        <v>1</v>
      </c>
      <c r="F219" s="253" t="s">
        <v>300</v>
      </c>
      <c r="G219" s="251"/>
      <c r="H219" s="254">
        <v>40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168</v>
      </c>
      <c r="AU219" s="260" t="s">
        <v>88</v>
      </c>
      <c r="AV219" s="14" t="s">
        <v>88</v>
      </c>
      <c r="AW219" s="14" t="s">
        <v>35</v>
      </c>
      <c r="AX219" s="14" t="s">
        <v>79</v>
      </c>
      <c r="AY219" s="260" t="s">
        <v>160</v>
      </c>
    </row>
    <row r="220" s="15" customFormat="1">
      <c r="A220" s="15"/>
      <c r="B220" s="261"/>
      <c r="C220" s="262"/>
      <c r="D220" s="241" t="s">
        <v>168</v>
      </c>
      <c r="E220" s="263" t="s">
        <v>1</v>
      </c>
      <c r="F220" s="264" t="s">
        <v>173</v>
      </c>
      <c r="G220" s="262"/>
      <c r="H220" s="265">
        <v>40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168</v>
      </c>
      <c r="AU220" s="271" t="s">
        <v>88</v>
      </c>
      <c r="AV220" s="15" t="s">
        <v>167</v>
      </c>
      <c r="AW220" s="15" t="s">
        <v>35</v>
      </c>
      <c r="AX220" s="15" t="s">
        <v>86</v>
      </c>
      <c r="AY220" s="271" t="s">
        <v>160</v>
      </c>
    </row>
    <row r="221" s="2" customFormat="1" ht="78" customHeight="1">
      <c r="A221" s="38"/>
      <c r="B221" s="39"/>
      <c r="C221" s="226" t="s">
        <v>281</v>
      </c>
      <c r="D221" s="226" t="s">
        <v>162</v>
      </c>
      <c r="E221" s="227" t="s">
        <v>372</v>
      </c>
      <c r="F221" s="228" t="s">
        <v>373</v>
      </c>
      <c r="G221" s="229" t="s">
        <v>242</v>
      </c>
      <c r="H221" s="230">
        <v>87.599999999999994</v>
      </c>
      <c r="I221" s="231"/>
      <c r="J221" s="232">
        <f>ROUND(I221*H221,2)</f>
        <v>0</v>
      </c>
      <c r="K221" s="228" t="s">
        <v>166</v>
      </c>
      <c r="L221" s="44"/>
      <c r="M221" s="233" t="s">
        <v>1</v>
      </c>
      <c r="N221" s="234" t="s">
        <v>44</v>
      </c>
      <c r="O221" s="91"/>
      <c r="P221" s="235">
        <f>O221*H221</f>
        <v>0</v>
      </c>
      <c r="Q221" s="235">
        <v>0.084250000000000005</v>
      </c>
      <c r="R221" s="235">
        <f>Q221*H221</f>
        <v>7.3803000000000001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167</v>
      </c>
      <c r="AT221" s="237" t="s">
        <v>162</v>
      </c>
      <c r="AU221" s="237" t="s">
        <v>88</v>
      </c>
      <c r="AY221" s="17" t="s">
        <v>160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86</v>
      </c>
      <c r="BK221" s="238">
        <f>ROUND(I221*H221,2)</f>
        <v>0</v>
      </c>
      <c r="BL221" s="17" t="s">
        <v>167</v>
      </c>
      <c r="BM221" s="237" t="s">
        <v>284</v>
      </c>
    </row>
    <row r="222" s="13" customFormat="1">
      <c r="A222" s="13"/>
      <c r="B222" s="239"/>
      <c r="C222" s="240"/>
      <c r="D222" s="241" t="s">
        <v>168</v>
      </c>
      <c r="E222" s="242" t="s">
        <v>1</v>
      </c>
      <c r="F222" s="243" t="s">
        <v>1478</v>
      </c>
      <c r="G222" s="240"/>
      <c r="H222" s="242" t="s">
        <v>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168</v>
      </c>
      <c r="AU222" s="249" t="s">
        <v>88</v>
      </c>
      <c r="AV222" s="13" t="s">
        <v>86</v>
      </c>
      <c r="AW222" s="13" t="s">
        <v>35</v>
      </c>
      <c r="AX222" s="13" t="s">
        <v>79</v>
      </c>
      <c r="AY222" s="249" t="s">
        <v>160</v>
      </c>
    </row>
    <row r="223" s="14" customFormat="1">
      <c r="A223" s="14"/>
      <c r="B223" s="250"/>
      <c r="C223" s="251"/>
      <c r="D223" s="241" t="s">
        <v>168</v>
      </c>
      <c r="E223" s="252" t="s">
        <v>1</v>
      </c>
      <c r="F223" s="253" t="s">
        <v>656</v>
      </c>
      <c r="G223" s="251"/>
      <c r="H223" s="254">
        <v>87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0" t="s">
        <v>168</v>
      </c>
      <c r="AU223" s="260" t="s">
        <v>88</v>
      </c>
      <c r="AV223" s="14" t="s">
        <v>88</v>
      </c>
      <c r="AW223" s="14" t="s">
        <v>35</v>
      </c>
      <c r="AX223" s="14" t="s">
        <v>79</v>
      </c>
      <c r="AY223" s="260" t="s">
        <v>160</v>
      </c>
    </row>
    <row r="224" s="13" customFormat="1">
      <c r="A224" s="13"/>
      <c r="B224" s="239"/>
      <c r="C224" s="240"/>
      <c r="D224" s="241" t="s">
        <v>168</v>
      </c>
      <c r="E224" s="242" t="s">
        <v>1</v>
      </c>
      <c r="F224" s="243" t="s">
        <v>1479</v>
      </c>
      <c r="G224" s="240"/>
      <c r="H224" s="242" t="s">
        <v>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168</v>
      </c>
      <c r="AU224" s="249" t="s">
        <v>88</v>
      </c>
      <c r="AV224" s="13" t="s">
        <v>86</v>
      </c>
      <c r="AW224" s="13" t="s">
        <v>35</v>
      </c>
      <c r="AX224" s="13" t="s">
        <v>79</v>
      </c>
      <c r="AY224" s="249" t="s">
        <v>160</v>
      </c>
    </row>
    <row r="225" s="14" customFormat="1">
      <c r="A225" s="14"/>
      <c r="B225" s="250"/>
      <c r="C225" s="251"/>
      <c r="D225" s="241" t="s">
        <v>168</v>
      </c>
      <c r="E225" s="252" t="s">
        <v>1</v>
      </c>
      <c r="F225" s="253" t="s">
        <v>1480</v>
      </c>
      <c r="G225" s="251"/>
      <c r="H225" s="254">
        <v>0.59999999999999998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0" t="s">
        <v>168</v>
      </c>
      <c r="AU225" s="260" t="s">
        <v>88</v>
      </c>
      <c r="AV225" s="14" t="s">
        <v>88</v>
      </c>
      <c r="AW225" s="14" t="s">
        <v>35</v>
      </c>
      <c r="AX225" s="14" t="s">
        <v>79</v>
      </c>
      <c r="AY225" s="260" t="s">
        <v>160</v>
      </c>
    </row>
    <row r="226" s="15" customFormat="1">
      <c r="A226" s="15"/>
      <c r="B226" s="261"/>
      <c r="C226" s="262"/>
      <c r="D226" s="241" t="s">
        <v>168</v>
      </c>
      <c r="E226" s="263" t="s">
        <v>1</v>
      </c>
      <c r="F226" s="264" t="s">
        <v>173</v>
      </c>
      <c r="G226" s="262"/>
      <c r="H226" s="265">
        <v>87.599999999999994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1" t="s">
        <v>168</v>
      </c>
      <c r="AU226" s="271" t="s">
        <v>88</v>
      </c>
      <c r="AV226" s="15" t="s">
        <v>167</v>
      </c>
      <c r="AW226" s="15" t="s">
        <v>35</v>
      </c>
      <c r="AX226" s="15" t="s">
        <v>86</v>
      </c>
      <c r="AY226" s="271" t="s">
        <v>160</v>
      </c>
    </row>
    <row r="227" s="2" customFormat="1" ht="21.75" customHeight="1">
      <c r="A227" s="38"/>
      <c r="B227" s="39"/>
      <c r="C227" s="272" t="s">
        <v>237</v>
      </c>
      <c r="D227" s="272" t="s">
        <v>216</v>
      </c>
      <c r="E227" s="273" t="s">
        <v>377</v>
      </c>
      <c r="F227" s="274" t="s">
        <v>378</v>
      </c>
      <c r="G227" s="275" t="s">
        <v>242</v>
      </c>
      <c r="H227" s="276">
        <v>88.739999999999995</v>
      </c>
      <c r="I227" s="277"/>
      <c r="J227" s="278">
        <f>ROUND(I227*H227,2)</f>
        <v>0</v>
      </c>
      <c r="K227" s="274" t="s">
        <v>166</v>
      </c>
      <c r="L227" s="279"/>
      <c r="M227" s="280" t="s">
        <v>1</v>
      </c>
      <c r="N227" s="281" t="s">
        <v>44</v>
      </c>
      <c r="O227" s="91"/>
      <c r="P227" s="235">
        <f>O227*H227</f>
        <v>0</v>
      </c>
      <c r="Q227" s="235">
        <v>0.13100000000000001</v>
      </c>
      <c r="R227" s="235">
        <f>Q227*H227</f>
        <v>11.624940000000001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191</v>
      </c>
      <c r="AT227" s="237" t="s">
        <v>216</v>
      </c>
      <c r="AU227" s="237" t="s">
        <v>88</v>
      </c>
      <c r="AY227" s="17" t="s">
        <v>160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86</v>
      </c>
      <c r="BK227" s="238">
        <f>ROUND(I227*H227,2)</f>
        <v>0</v>
      </c>
      <c r="BL227" s="17" t="s">
        <v>167</v>
      </c>
      <c r="BM227" s="237" t="s">
        <v>290</v>
      </c>
    </row>
    <row r="228" s="2" customFormat="1" ht="24.15" customHeight="1">
      <c r="A228" s="38"/>
      <c r="B228" s="39"/>
      <c r="C228" s="272" t="s">
        <v>292</v>
      </c>
      <c r="D228" s="272" t="s">
        <v>216</v>
      </c>
      <c r="E228" s="273" t="s">
        <v>1488</v>
      </c>
      <c r="F228" s="274" t="s">
        <v>1489</v>
      </c>
      <c r="G228" s="275" t="s">
        <v>242</v>
      </c>
      <c r="H228" s="276">
        <v>0.63</v>
      </c>
      <c r="I228" s="277"/>
      <c r="J228" s="278">
        <f>ROUND(I228*H228,2)</f>
        <v>0</v>
      </c>
      <c r="K228" s="274" t="s">
        <v>166</v>
      </c>
      <c r="L228" s="279"/>
      <c r="M228" s="280" t="s">
        <v>1</v>
      </c>
      <c r="N228" s="281" t="s">
        <v>44</v>
      </c>
      <c r="O228" s="91"/>
      <c r="P228" s="235">
        <f>O228*H228</f>
        <v>0</v>
      </c>
      <c r="Q228" s="235">
        <v>0.13100000000000001</v>
      </c>
      <c r="R228" s="235">
        <f>Q228*H228</f>
        <v>0.082530000000000006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191</v>
      </c>
      <c r="AT228" s="237" t="s">
        <v>216</v>
      </c>
      <c r="AU228" s="237" t="s">
        <v>88</v>
      </c>
      <c r="AY228" s="17" t="s">
        <v>160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86</v>
      </c>
      <c r="BK228" s="238">
        <f>ROUND(I228*H228,2)</f>
        <v>0</v>
      </c>
      <c r="BL228" s="17" t="s">
        <v>167</v>
      </c>
      <c r="BM228" s="237" t="s">
        <v>295</v>
      </c>
    </row>
    <row r="229" s="12" customFormat="1" ht="22.8" customHeight="1">
      <c r="A229" s="12"/>
      <c r="B229" s="210"/>
      <c r="C229" s="211"/>
      <c r="D229" s="212" t="s">
        <v>78</v>
      </c>
      <c r="E229" s="224" t="s">
        <v>181</v>
      </c>
      <c r="F229" s="224" t="s">
        <v>381</v>
      </c>
      <c r="G229" s="211"/>
      <c r="H229" s="211"/>
      <c r="I229" s="214"/>
      <c r="J229" s="225">
        <f>BK229</f>
        <v>0</v>
      </c>
      <c r="K229" s="211"/>
      <c r="L229" s="216"/>
      <c r="M229" s="217"/>
      <c r="N229" s="218"/>
      <c r="O229" s="218"/>
      <c r="P229" s="219">
        <f>SUM(P230:P241)</f>
        <v>0</v>
      </c>
      <c r="Q229" s="218"/>
      <c r="R229" s="219">
        <f>SUM(R230:R241)</f>
        <v>5.1012321300000005</v>
      </c>
      <c r="S229" s="218"/>
      <c r="T229" s="220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86</v>
      </c>
      <c r="AT229" s="222" t="s">
        <v>78</v>
      </c>
      <c r="AU229" s="222" t="s">
        <v>86</v>
      </c>
      <c r="AY229" s="221" t="s">
        <v>160</v>
      </c>
      <c r="BK229" s="223">
        <f>SUM(BK230:BK241)</f>
        <v>0</v>
      </c>
    </row>
    <row r="230" s="2" customFormat="1" ht="24.15" customHeight="1">
      <c r="A230" s="38"/>
      <c r="B230" s="39"/>
      <c r="C230" s="226" t="s">
        <v>243</v>
      </c>
      <c r="D230" s="226" t="s">
        <v>162</v>
      </c>
      <c r="E230" s="227" t="s">
        <v>1490</v>
      </c>
      <c r="F230" s="228" t="s">
        <v>1491</v>
      </c>
      <c r="G230" s="229" t="s">
        <v>242</v>
      </c>
      <c r="H230" s="230">
        <v>7.9809999999999999</v>
      </c>
      <c r="I230" s="231"/>
      <c r="J230" s="232">
        <f>ROUND(I230*H230,2)</f>
        <v>0</v>
      </c>
      <c r="K230" s="228" t="s">
        <v>166</v>
      </c>
      <c r="L230" s="44"/>
      <c r="M230" s="233" t="s">
        <v>1</v>
      </c>
      <c r="N230" s="234" t="s">
        <v>44</v>
      </c>
      <c r="O230" s="91"/>
      <c r="P230" s="235">
        <f>O230*H230</f>
        <v>0</v>
      </c>
      <c r="Q230" s="235">
        <v>0.00033</v>
      </c>
      <c r="R230" s="235">
        <f>Q230*H230</f>
        <v>0.0026337299999999999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167</v>
      </c>
      <c r="AT230" s="237" t="s">
        <v>162</v>
      </c>
      <c r="AU230" s="237" t="s">
        <v>88</v>
      </c>
      <c r="AY230" s="17" t="s">
        <v>160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86</v>
      </c>
      <c r="BK230" s="238">
        <f>ROUND(I230*H230,2)</f>
        <v>0</v>
      </c>
      <c r="BL230" s="17" t="s">
        <v>167</v>
      </c>
      <c r="BM230" s="237" t="s">
        <v>300</v>
      </c>
    </row>
    <row r="231" s="13" customFormat="1">
      <c r="A231" s="13"/>
      <c r="B231" s="239"/>
      <c r="C231" s="240"/>
      <c r="D231" s="241" t="s">
        <v>168</v>
      </c>
      <c r="E231" s="242" t="s">
        <v>1</v>
      </c>
      <c r="F231" s="243" t="s">
        <v>1492</v>
      </c>
      <c r="G231" s="240"/>
      <c r="H231" s="242" t="s">
        <v>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168</v>
      </c>
      <c r="AU231" s="249" t="s">
        <v>88</v>
      </c>
      <c r="AV231" s="13" t="s">
        <v>86</v>
      </c>
      <c r="AW231" s="13" t="s">
        <v>35</v>
      </c>
      <c r="AX231" s="13" t="s">
        <v>79</v>
      </c>
      <c r="AY231" s="249" t="s">
        <v>160</v>
      </c>
    </row>
    <row r="232" s="14" customFormat="1">
      <c r="A232" s="14"/>
      <c r="B232" s="250"/>
      <c r="C232" s="251"/>
      <c r="D232" s="241" t="s">
        <v>168</v>
      </c>
      <c r="E232" s="252" t="s">
        <v>1</v>
      </c>
      <c r="F232" s="253" t="s">
        <v>1493</v>
      </c>
      <c r="G232" s="251"/>
      <c r="H232" s="254">
        <v>7.9809999999999999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0" t="s">
        <v>168</v>
      </c>
      <c r="AU232" s="260" t="s">
        <v>88</v>
      </c>
      <c r="AV232" s="14" t="s">
        <v>88</v>
      </c>
      <c r="AW232" s="14" t="s">
        <v>35</v>
      </c>
      <c r="AX232" s="14" t="s">
        <v>79</v>
      </c>
      <c r="AY232" s="260" t="s">
        <v>160</v>
      </c>
    </row>
    <row r="233" s="15" customFormat="1">
      <c r="A233" s="15"/>
      <c r="B233" s="261"/>
      <c r="C233" s="262"/>
      <c r="D233" s="241" t="s">
        <v>168</v>
      </c>
      <c r="E233" s="263" t="s">
        <v>1</v>
      </c>
      <c r="F233" s="264" t="s">
        <v>173</v>
      </c>
      <c r="G233" s="262"/>
      <c r="H233" s="265">
        <v>7.9809999999999999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1" t="s">
        <v>168</v>
      </c>
      <c r="AU233" s="271" t="s">
        <v>88</v>
      </c>
      <c r="AV233" s="15" t="s">
        <v>167</v>
      </c>
      <c r="AW233" s="15" t="s">
        <v>35</v>
      </c>
      <c r="AX233" s="15" t="s">
        <v>86</v>
      </c>
      <c r="AY233" s="271" t="s">
        <v>160</v>
      </c>
    </row>
    <row r="234" s="2" customFormat="1" ht="24.15" customHeight="1">
      <c r="A234" s="38"/>
      <c r="B234" s="39"/>
      <c r="C234" s="226" t="s">
        <v>7</v>
      </c>
      <c r="D234" s="226" t="s">
        <v>162</v>
      </c>
      <c r="E234" s="227" t="s">
        <v>1494</v>
      </c>
      <c r="F234" s="228" t="s">
        <v>1495</v>
      </c>
      <c r="G234" s="229" t="s">
        <v>242</v>
      </c>
      <c r="H234" s="230">
        <v>6.6509999999999998</v>
      </c>
      <c r="I234" s="231"/>
      <c r="J234" s="232">
        <f>ROUND(I234*H234,2)</f>
        <v>0</v>
      </c>
      <c r="K234" s="228" t="s">
        <v>166</v>
      </c>
      <c r="L234" s="44"/>
      <c r="M234" s="233" t="s">
        <v>1</v>
      </c>
      <c r="N234" s="234" t="s">
        <v>44</v>
      </c>
      <c r="O234" s="91"/>
      <c r="P234" s="235">
        <f>O234*H234</f>
        <v>0</v>
      </c>
      <c r="Q234" s="235">
        <v>0.45929999999999999</v>
      </c>
      <c r="R234" s="235">
        <f>Q234*H234</f>
        <v>3.0548042999999998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167</v>
      </c>
      <c r="AT234" s="237" t="s">
        <v>162</v>
      </c>
      <c r="AU234" s="237" t="s">
        <v>88</v>
      </c>
      <c r="AY234" s="17" t="s">
        <v>160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86</v>
      </c>
      <c r="BK234" s="238">
        <f>ROUND(I234*H234,2)</f>
        <v>0</v>
      </c>
      <c r="BL234" s="17" t="s">
        <v>167</v>
      </c>
      <c r="BM234" s="237" t="s">
        <v>305</v>
      </c>
    </row>
    <row r="235" s="13" customFormat="1">
      <c r="A235" s="13"/>
      <c r="B235" s="239"/>
      <c r="C235" s="240"/>
      <c r="D235" s="241" t="s">
        <v>168</v>
      </c>
      <c r="E235" s="242" t="s">
        <v>1</v>
      </c>
      <c r="F235" s="243" t="s">
        <v>1496</v>
      </c>
      <c r="G235" s="240"/>
      <c r="H235" s="242" t="s">
        <v>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168</v>
      </c>
      <c r="AU235" s="249" t="s">
        <v>88</v>
      </c>
      <c r="AV235" s="13" t="s">
        <v>86</v>
      </c>
      <c r="AW235" s="13" t="s">
        <v>35</v>
      </c>
      <c r="AX235" s="13" t="s">
        <v>79</v>
      </c>
      <c r="AY235" s="249" t="s">
        <v>160</v>
      </c>
    </row>
    <row r="236" s="14" customFormat="1">
      <c r="A236" s="14"/>
      <c r="B236" s="250"/>
      <c r="C236" s="251"/>
      <c r="D236" s="241" t="s">
        <v>168</v>
      </c>
      <c r="E236" s="252" t="s">
        <v>1</v>
      </c>
      <c r="F236" s="253" t="s">
        <v>1497</v>
      </c>
      <c r="G236" s="251"/>
      <c r="H236" s="254">
        <v>6.6509999999999998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0" t="s">
        <v>168</v>
      </c>
      <c r="AU236" s="260" t="s">
        <v>88</v>
      </c>
      <c r="AV236" s="14" t="s">
        <v>88</v>
      </c>
      <c r="AW236" s="14" t="s">
        <v>35</v>
      </c>
      <c r="AX236" s="14" t="s">
        <v>79</v>
      </c>
      <c r="AY236" s="260" t="s">
        <v>160</v>
      </c>
    </row>
    <row r="237" s="15" customFormat="1">
      <c r="A237" s="15"/>
      <c r="B237" s="261"/>
      <c r="C237" s="262"/>
      <c r="D237" s="241" t="s">
        <v>168</v>
      </c>
      <c r="E237" s="263" t="s">
        <v>1</v>
      </c>
      <c r="F237" s="264" t="s">
        <v>173</v>
      </c>
      <c r="G237" s="262"/>
      <c r="H237" s="265">
        <v>6.6509999999999998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1" t="s">
        <v>168</v>
      </c>
      <c r="AU237" s="271" t="s">
        <v>88</v>
      </c>
      <c r="AV237" s="15" t="s">
        <v>167</v>
      </c>
      <c r="AW237" s="15" t="s">
        <v>35</v>
      </c>
      <c r="AX237" s="15" t="s">
        <v>86</v>
      </c>
      <c r="AY237" s="271" t="s">
        <v>160</v>
      </c>
    </row>
    <row r="238" s="2" customFormat="1" ht="37.8" customHeight="1">
      <c r="A238" s="38"/>
      <c r="B238" s="39"/>
      <c r="C238" s="226" t="s">
        <v>250</v>
      </c>
      <c r="D238" s="226" t="s">
        <v>162</v>
      </c>
      <c r="E238" s="227" t="s">
        <v>1498</v>
      </c>
      <c r="F238" s="228" t="s">
        <v>1499</v>
      </c>
      <c r="G238" s="229" t="s">
        <v>256</v>
      </c>
      <c r="H238" s="230">
        <v>15.85</v>
      </c>
      <c r="I238" s="231"/>
      <c r="J238" s="232">
        <f>ROUND(I238*H238,2)</f>
        <v>0</v>
      </c>
      <c r="K238" s="228" t="s">
        <v>166</v>
      </c>
      <c r="L238" s="44"/>
      <c r="M238" s="233" t="s">
        <v>1</v>
      </c>
      <c r="N238" s="234" t="s">
        <v>44</v>
      </c>
      <c r="O238" s="91"/>
      <c r="P238" s="235">
        <f>O238*H238</f>
        <v>0</v>
      </c>
      <c r="Q238" s="235">
        <v>0.12894600000000001</v>
      </c>
      <c r="R238" s="235">
        <f>Q238*H238</f>
        <v>2.0437940999999999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167</v>
      </c>
      <c r="AT238" s="237" t="s">
        <v>162</v>
      </c>
      <c r="AU238" s="237" t="s">
        <v>88</v>
      </c>
      <c r="AY238" s="17" t="s">
        <v>160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86</v>
      </c>
      <c r="BK238" s="238">
        <f>ROUND(I238*H238,2)</f>
        <v>0</v>
      </c>
      <c r="BL238" s="17" t="s">
        <v>167</v>
      </c>
      <c r="BM238" s="237" t="s">
        <v>309</v>
      </c>
    </row>
    <row r="239" s="13" customFormat="1">
      <c r="A239" s="13"/>
      <c r="B239" s="239"/>
      <c r="C239" s="240"/>
      <c r="D239" s="241" t="s">
        <v>168</v>
      </c>
      <c r="E239" s="242" t="s">
        <v>1</v>
      </c>
      <c r="F239" s="243" t="s">
        <v>1496</v>
      </c>
      <c r="G239" s="240"/>
      <c r="H239" s="242" t="s">
        <v>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168</v>
      </c>
      <c r="AU239" s="249" t="s">
        <v>88</v>
      </c>
      <c r="AV239" s="13" t="s">
        <v>86</v>
      </c>
      <c r="AW239" s="13" t="s">
        <v>35</v>
      </c>
      <c r="AX239" s="13" t="s">
        <v>79</v>
      </c>
      <c r="AY239" s="249" t="s">
        <v>160</v>
      </c>
    </row>
    <row r="240" s="14" customFormat="1">
      <c r="A240" s="14"/>
      <c r="B240" s="250"/>
      <c r="C240" s="251"/>
      <c r="D240" s="241" t="s">
        <v>168</v>
      </c>
      <c r="E240" s="252" t="s">
        <v>1</v>
      </c>
      <c r="F240" s="253" t="s">
        <v>1500</v>
      </c>
      <c r="G240" s="251"/>
      <c r="H240" s="254">
        <v>15.85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0" t="s">
        <v>168</v>
      </c>
      <c r="AU240" s="260" t="s">
        <v>88</v>
      </c>
      <c r="AV240" s="14" t="s">
        <v>88</v>
      </c>
      <c r="AW240" s="14" t="s">
        <v>35</v>
      </c>
      <c r="AX240" s="14" t="s">
        <v>79</v>
      </c>
      <c r="AY240" s="260" t="s">
        <v>160</v>
      </c>
    </row>
    <row r="241" s="15" customFormat="1">
      <c r="A241" s="15"/>
      <c r="B241" s="261"/>
      <c r="C241" s="262"/>
      <c r="D241" s="241" t="s">
        <v>168</v>
      </c>
      <c r="E241" s="263" t="s">
        <v>1</v>
      </c>
      <c r="F241" s="264" t="s">
        <v>173</v>
      </c>
      <c r="G241" s="262"/>
      <c r="H241" s="265">
        <v>15.85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1" t="s">
        <v>168</v>
      </c>
      <c r="AU241" s="271" t="s">
        <v>88</v>
      </c>
      <c r="AV241" s="15" t="s">
        <v>167</v>
      </c>
      <c r="AW241" s="15" t="s">
        <v>35</v>
      </c>
      <c r="AX241" s="15" t="s">
        <v>86</v>
      </c>
      <c r="AY241" s="271" t="s">
        <v>160</v>
      </c>
    </row>
    <row r="242" s="12" customFormat="1" ht="22.8" customHeight="1">
      <c r="A242" s="12"/>
      <c r="B242" s="210"/>
      <c r="C242" s="211"/>
      <c r="D242" s="212" t="s">
        <v>78</v>
      </c>
      <c r="E242" s="224" t="s">
        <v>234</v>
      </c>
      <c r="F242" s="224" t="s">
        <v>469</v>
      </c>
      <c r="G242" s="211"/>
      <c r="H242" s="211"/>
      <c r="I242" s="214"/>
      <c r="J242" s="225">
        <f>BK242</f>
        <v>0</v>
      </c>
      <c r="K242" s="211"/>
      <c r="L242" s="216"/>
      <c r="M242" s="217"/>
      <c r="N242" s="218"/>
      <c r="O242" s="218"/>
      <c r="P242" s="219">
        <f>SUM(P243:P263)</f>
        <v>0</v>
      </c>
      <c r="Q242" s="218"/>
      <c r="R242" s="219">
        <f>SUM(R243:R263)</f>
        <v>16.600530684000002</v>
      </c>
      <c r="S242" s="218"/>
      <c r="T242" s="220">
        <f>SUM(T243:T263)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1" t="s">
        <v>86</v>
      </c>
      <c r="AT242" s="222" t="s">
        <v>78</v>
      </c>
      <c r="AU242" s="222" t="s">
        <v>86</v>
      </c>
      <c r="AY242" s="221" t="s">
        <v>160</v>
      </c>
      <c r="BK242" s="223">
        <f>SUM(BK243:BK263)</f>
        <v>0</v>
      </c>
    </row>
    <row r="243" s="2" customFormat="1" ht="49.05" customHeight="1">
      <c r="A243" s="38"/>
      <c r="B243" s="39"/>
      <c r="C243" s="226" t="s">
        <v>310</v>
      </c>
      <c r="D243" s="226" t="s">
        <v>162</v>
      </c>
      <c r="E243" s="227" t="s">
        <v>1501</v>
      </c>
      <c r="F243" s="228" t="s">
        <v>1502</v>
      </c>
      <c r="G243" s="229" t="s">
        <v>256</v>
      </c>
      <c r="H243" s="230">
        <v>8.5500000000000007</v>
      </c>
      <c r="I243" s="231"/>
      <c r="J243" s="232">
        <f>ROUND(I243*H243,2)</f>
        <v>0</v>
      </c>
      <c r="K243" s="228" t="s">
        <v>166</v>
      </c>
      <c r="L243" s="44"/>
      <c r="M243" s="233" t="s">
        <v>1</v>
      </c>
      <c r="N243" s="234" t="s">
        <v>44</v>
      </c>
      <c r="O243" s="91"/>
      <c r="P243" s="235">
        <f>O243*H243</f>
        <v>0</v>
      </c>
      <c r="Q243" s="235">
        <v>0.15539952000000001</v>
      </c>
      <c r="R243" s="235">
        <f>Q243*H243</f>
        <v>1.3286658960000002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167</v>
      </c>
      <c r="AT243" s="237" t="s">
        <v>162</v>
      </c>
      <c r="AU243" s="237" t="s">
        <v>88</v>
      </c>
      <c r="AY243" s="17" t="s">
        <v>160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86</v>
      </c>
      <c r="BK243" s="238">
        <f>ROUND(I243*H243,2)</f>
        <v>0</v>
      </c>
      <c r="BL243" s="17" t="s">
        <v>167</v>
      </c>
      <c r="BM243" s="237" t="s">
        <v>313</v>
      </c>
    </row>
    <row r="244" s="13" customFormat="1">
      <c r="A244" s="13"/>
      <c r="B244" s="239"/>
      <c r="C244" s="240"/>
      <c r="D244" s="241" t="s">
        <v>168</v>
      </c>
      <c r="E244" s="242" t="s">
        <v>1</v>
      </c>
      <c r="F244" s="243" t="s">
        <v>1503</v>
      </c>
      <c r="G244" s="240"/>
      <c r="H244" s="242" t="s">
        <v>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168</v>
      </c>
      <c r="AU244" s="249" t="s">
        <v>88</v>
      </c>
      <c r="AV244" s="13" t="s">
        <v>86</v>
      </c>
      <c r="AW244" s="13" t="s">
        <v>35</v>
      </c>
      <c r="AX244" s="13" t="s">
        <v>79</v>
      </c>
      <c r="AY244" s="249" t="s">
        <v>160</v>
      </c>
    </row>
    <row r="245" s="14" customFormat="1">
      <c r="A245" s="14"/>
      <c r="B245" s="250"/>
      <c r="C245" s="251"/>
      <c r="D245" s="241" t="s">
        <v>168</v>
      </c>
      <c r="E245" s="252" t="s">
        <v>1</v>
      </c>
      <c r="F245" s="253" t="s">
        <v>1504</v>
      </c>
      <c r="G245" s="251"/>
      <c r="H245" s="254">
        <v>8.5500000000000007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0" t="s">
        <v>168</v>
      </c>
      <c r="AU245" s="260" t="s">
        <v>88</v>
      </c>
      <c r="AV245" s="14" t="s">
        <v>88</v>
      </c>
      <c r="AW245" s="14" t="s">
        <v>35</v>
      </c>
      <c r="AX245" s="14" t="s">
        <v>79</v>
      </c>
      <c r="AY245" s="260" t="s">
        <v>160</v>
      </c>
    </row>
    <row r="246" s="15" customFormat="1">
      <c r="A246" s="15"/>
      <c r="B246" s="261"/>
      <c r="C246" s="262"/>
      <c r="D246" s="241" t="s">
        <v>168</v>
      </c>
      <c r="E246" s="263" t="s">
        <v>1</v>
      </c>
      <c r="F246" s="264" t="s">
        <v>173</v>
      </c>
      <c r="G246" s="262"/>
      <c r="H246" s="265">
        <v>8.5500000000000007</v>
      </c>
      <c r="I246" s="266"/>
      <c r="J246" s="262"/>
      <c r="K246" s="262"/>
      <c r="L246" s="267"/>
      <c r="M246" s="268"/>
      <c r="N246" s="269"/>
      <c r="O246" s="269"/>
      <c r="P246" s="269"/>
      <c r="Q246" s="269"/>
      <c r="R246" s="269"/>
      <c r="S246" s="269"/>
      <c r="T246" s="27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1" t="s">
        <v>168</v>
      </c>
      <c r="AU246" s="271" t="s">
        <v>88</v>
      </c>
      <c r="AV246" s="15" t="s">
        <v>167</v>
      </c>
      <c r="AW246" s="15" t="s">
        <v>35</v>
      </c>
      <c r="AX246" s="15" t="s">
        <v>86</v>
      </c>
      <c r="AY246" s="271" t="s">
        <v>160</v>
      </c>
    </row>
    <row r="247" s="2" customFormat="1" ht="16.5" customHeight="1">
      <c r="A247" s="38"/>
      <c r="B247" s="39"/>
      <c r="C247" s="272" t="s">
        <v>257</v>
      </c>
      <c r="D247" s="272" t="s">
        <v>216</v>
      </c>
      <c r="E247" s="273" t="s">
        <v>1505</v>
      </c>
      <c r="F247" s="274" t="s">
        <v>1506</v>
      </c>
      <c r="G247" s="275" t="s">
        <v>256</v>
      </c>
      <c r="H247" s="276">
        <v>9</v>
      </c>
      <c r="I247" s="277"/>
      <c r="J247" s="278">
        <f>ROUND(I247*H247,2)</f>
        <v>0</v>
      </c>
      <c r="K247" s="274" t="s">
        <v>166</v>
      </c>
      <c r="L247" s="279"/>
      <c r="M247" s="280" t="s">
        <v>1</v>
      </c>
      <c r="N247" s="281" t="s">
        <v>44</v>
      </c>
      <c r="O247" s="91"/>
      <c r="P247" s="235">
        <f>O247*H247</f>
        <v>0</v>
      </c>
      <c r="Q247" s="235">
        <v>0.080000000000000002</v>
      </c>
      <c r="R247" s="235">
        <f>Q247*H247</f>
        <v>0.71999999999999997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191</v>
      </c>
      <c r="AT247" s="237" t="s">
        <v>216</v>
      </c>
      <c r="AU247" s="237" t="s">
        <v>88</v>
      </c>
      <c r="AY247" s="17" t="s">
        <v>160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86</v>
      </c>
      <c r="BK247" s="238">
        <f>ROUND(I247*H247,2)</f>
        <v>0</v>
      </c>
      <c r="BL247" s="17" t="s">
        <v>167</v>
      </c>
      <c r="BM247" s="237" t="s">
        <v>320</v>
      </c>
    </row>
    <row r="248" s="14" customFormat="1">
      <c r="A248" s="14"/>
      <c r="B248" s="250"/>
      <c r="C248" s="251"/>
      <c r="D248" s="241" t="s">
        <v>168</v>
      </c>
      <c r="E248" s="252" t="s">
        <v>1</v>
      </c>
      <c r="F248" s="253" t="s">
        <v>1507</v>
      </c>
      <c r="G248" s="251"/>
      <c r="H248" s="254">
        <v>9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0" t="s">
        <v>168</v>
      </c>
      <c r="AU248" s="260" t="s">
        <v>88</v>
      </c>
      <c r="AV248" s="14" t="s">
        <v>88</v>
      </c>
      <c r="AW248" s="14" t="s">
        <v>35</v>
      </c>
      <c r="AX248" s="14" t="s">
        <v>79</v>
      </c>
      <c r="AY248" s="260" t="s">
        <v>160</v>
      </c>
    </row>
    <row r="249" s="15" customFormat="1">
      <c r="A249" s="15"/>
      <c r="B249" s="261"/>
      <c r="C249" s="262"/>
      <c r="D249" s="241" t="s">
        <v>168</v>
      </c>
      <c r="E249" s="263" t="s">
        <v>1</v>
      </c>
      <c r="F249" s="264" t="s">
        <v>173</v>
      </c>
      <c r="G249" s="262"/>
      <c r="H249" s="265">
        <v>9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1" t="s">
        <v>168</v>
      </c>
      <c r="AU249" s="271" t="s">
        <v>88</v>
      </c>
      <c r="AV249" s="15" t="s">
        <v>167</v>
      </c>
      <c r="AW249" s="15" t="s">
        <v>35</v>
      </c>
      <c r="AX249" s="15" t="s">
        <v>86</v>
      </c>
      <c r="AY249" s="271" t="s">
        <v>160</v>
      </c>
    </row>
    <row r="250" s="2" customFormat="1" ht="49.05" customHeight="1">
      <c r="A250" s="38"/>
      <c r="B250" s="39"/>
      <c r="C250" s="226" t="s">
        <v>322</v>
      </c>
      <c r="D250" s="226" t="s">
        <v>162</v>
      </c>
      <c r="E250" s="227" t="s">
        <v>1508</v>
      </c>
      <c r="F250" s="228" t="s">
        <v>1509</v>
      </c>
      <c r="G250" s="229" t="s">
        <v>256</v>
      </c>
      <c r="H250" s="230">
        <v>47.979999999999997</v>
      </c>
      <c r="I250" s="231"/>
      <c r="J250" s="232">
        <f>ROUND(I250*H250,2)</f>
        <v>0</v>
      </c>
      <c r="K250" s="228" t="s">
        <v>166</v>
      </c>
      <c r="L250" s="44"/>
      <c r="M250" s="233" t="s">
        <v>1</v>
      </c>
      <c r="N250" s="234" t="s">
        <v>44</v>
      </c>
      <c r="O250" s="91"/>
      <c r="P250" s="235">
        <f>O250*H250</f>
        <v>0</v>
      </c>
      <c r="Q250" s="235">
        <v>0.12949959999999999</v>
      </c>
      <c r="R250" s="235">
        <f>Q250*H250</f>
        <v>6.2133908079999989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167</v>
      </c>
      <c r="AT250" s="237" t="s">
        <v>162</v>
      </c>
      <c r="AU250" s="237" t="s">
        <v>88</v>
      </c>
      <c r="AY250" s="17" t="s">
        <v>160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86</v>
      </c>
      <c r="BK250" s="238">
        <f>ROUND(I250*H250,2)</f>
        <v>0</v>
      </c>
      <c r="BL250" s="17" t="s">
        <v>167</v>
      </c>
      <c r="BM250" s="237" t="s">
        <v>325</v>
      </c>
    </row>
    <row r="251" s="14" customFormat="1">
      <c r="A251" s="14"/>
      <c r="B251" s="250"/>
      <c r="C251" s="251"/>
      <c r="D251" s="241" t="s">
        <v>168</v>
      </c>
      <c r="E251" s="252" t="s">
        <v>1</v>
      </c>
      <c r="F251" s="253" t="s">
        <v>1510</v>
      </c>
      <c r="G251" s="251"/>
      <c r="H251" s="254">
        <v>47.979999999999997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168</v>
      </c>
      <c r="AU251" s="260" t="s">
        <v>88</v>
      </c>
      <c r="AV251" s="14" t="s">
        <v>88</v>
      </c>
      <c r="AW251" s="14" t="s">
        <v>35</v>
      </c>
      <c r="AX251" s="14" t="s">
        <v>79</v>
      </c>
      <c r="AY251" s="260" t="s">
        <v>160</v>
      </c>
    </row>
    <row r="252" s="15" customFormat="1">
      <c r="A252" s="15"/>
      <c r="B252" s="261"/>
      <c r="C252" s="262"/>
      <c r="D252" s="241" t="s">
        <v>168</v>
      </c>
      <c r="E252" s="263" t="s">
        <v>1</v>
      </c>
      <c r="F252" s="264" t="s">
        <v>173</v>
      </c>
      <c r="G252" s="262"/>
      <c r="H252" s="265">
        <v>47.979999999999997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1" t="s">
        <v>168</v>
      </c>
      <c r="AU252" s="271" t="s">
        <v>88</v>
      </c>
      <c r="AV252" s="15" t="s">
        <v>167</v>
      </c>
      <c r="AW252" s="15" t="s">
        <v>35</v>
      </c>
      <c r="AX252" s="15" t="s">
        <v>86</v>
      </c>
      <c r="AY252" s="271" t="s">
        <v>160</v>
      </c>
    </row>
    <row r="253" s="2" customFormat="1" ht="16.5" customHeight="1">
      <c r="A253" s="38"/>
      <c r="B253" s="39"/>
      <c r="C253" s="272" t="s">
        <v>262</v>
      </c>
      <c r="D253" s="272" t="s">
        <v>216</v>
      </c>
      <c r="E253" s="273" t="s">
        <v>1511</v>
      </c>
      <c r="F253" s="274" t="s">
        <v>1512</v>
      </c>
      <c r="G253" s="275" t="s">
        <v>256</v>
      </c>
      <c r="H253" s="276">
        <v>50.378999999999998</v>
      </c>
      <c r="I253" s="277"/>
      <c r="J253" s="278">
        <f>ROUND(I253*H253,2)</f>
        <v>0</v>
      </c>
      <c r="K253" s="274" t="s">
        <v>166</v>
      </c>
      <c r="L253" s="279"/>
      <c r="M253" s="280" t="s">
        <v>1</v>
      </c>
      <c r="N253" s="281" t="s">
        <v>44</v>
      </c>
      <c r="O253" s="91"/>
      <c r="P253" s="235">
        <f>O253*H253</f>
        <v>0</v>
      </c>
      <c r="Q253" s="235">
        <v>0.044999999999999998</v>
      </c>
      <c r="R253" s="235">
        <f>Q253*H253</f>
        <v>2.2670549999999996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191</v>
      </c>
      <c r="AT253" s="237" t="s">
        <v>216</v>
      </c>
      <c r="AU253" s="237" t="s">
        <v>88</v>
      </c>
      <c r="AY253" s="17" t="s">
        <v>160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86</v>
      </c>
      <c r="BK253" s="238">
        <f>ROUND(I253*H253,2)</f>
        <v>0</v>
      </c>
      <c r="BL253" s="17" t="s">
        <v>167</v>
      </c>
      <c r="BM253" s="237" t="s">
        <v>330</v>
      </c>
    </row>
    <row r="254" s="14" customFormat="1">
      <c r="A254" s="14"/>
      <c r="B254" s="250"/>
      <c r="C254" s="251"/>
      <c r="D254" s="241" t="s">
        <v>168</v>
      </c>
      <c r="E254" s="252" t="s">
        <v>1</v>
      </c>
      <c r="F254" s="253" t="s">
        <v>1513</v>
      </c>
      <c r="G254" s="251"/>
      <c r="H254" s="254">
        <v>50.378999999999998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168</v>
      </c>
      <c r="AU254" s="260" t="s">
        <v>88</v>
      </c>
      <c r="AV254" s="14" t="s">
        <v>88</v>
      </c>
      <c r="AW254" s="14" t="s">
        <v>35</v>
      </c>
      <c r="AX254" s="14" t="s">
        <v>79</v>
      </c>
      <c r="AY254" s="260" t="s">
        <v>160</v>
      </c>
    </row>
    <row r="255" s="15" customFormat="1">
      <c r="A255" s="15"/>
      <c r="B255" s="261"/>
      <c r="C255" s="262"/>
      <c r="D255" s="241" t="s">
        <v>168</v>
      </c>
      <c r="E255" s="263" t="s">
        <v>1</v>
      </c>
      <c r="F255" s="264" t="s">
        <v>173</v>
      </c>
      <c r="G255" s="262"/>
      <c r="H255" s="265">
        <v>50.378999999999998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1" t="s">
        <v>168</v>
      </c>
      <c r="AU255" s="271" t="s">
        <v>88</v>
      </c>
      <c r="AV255" s="15" t="s">
        <v>167</v>
      </c>
      <c r="AW255" s="15" t="s">
        <v>35</v>
      </c>
      <c r="AX255" s="15" t="s">
        <v>86</v>
      </c>
      <c r="AY255" s="271" t="s">
        <v>160</v>
      </c>
    </row>
    <row r="256" s="2" customFormat="1" ht="44.25" customHeight="1">
      <c r="A256" s="38"/>
      <c r="B256" s="39"/>
      <c r="C256" s="226" t="s">
        <v>336</v>
      </c>
      <c r="D256" s="226" t="s">
        <v>162</v>
      </c>
      <c r="E256" s="227" t="s">
        <v>1514</v>
      </c>
      <c r="F256" s="228" t="s">
        <v>1515</v>
      </c>
      <c r="G256" s="229" t="s">
        <v>256</v>
      </c>
      <c r="H256" s="230">
        <v>48.130000000000003</v>
      </c>
      <c r="I256" s="231"/>
      <c r="J256" s="232">
        <f>ROUND(I256*H256,2)</f>
        <v>0</v>
      </c>
      <c r="K256" s="228" t="s">
        <v>166</v>
      </c>
      <c r="L256" s="44"/>
      <c r="M256" s="233" t="s">
        <v>1</v>
      </c>
      <c r="N256" s="234" t="s">
        <v>44</v>
      </c>
      <c r="O256" s="91"/>
      <c r="P256" s="235">
        <f>O256*H256</f>
        <v>0</v>
      </c>
      <c r="Q256" s="235">
        <v>0.10094599999999999</v>
      </c>
      <c r="R256" s="235">
        <f>Q256*H256</f>
        <v>4.8585309800000003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167</v>
      </c>
      <c r="AT256" s="237" t="s">
        <v>162</v>
      </c>
      <c r="AU256" s="237" t="s">
        <v>88</v>
      </c>
      <c r="AY256" s="17" t="s">
        <v>160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86</v>
      </c>
      <c r="BK256" s="238">
        <f>ROUND(I256*H256,2)</f>
        <v>0</v>
      </c>
      <c r="BL256" s="17" t="s">
        <v>167</v>
      </c>
      <c r="BM256" s="237" t="s">
        <v>339</v>
      </c>
    </row>
    <row r="257" s="13" customFormat="1">
      <c r="A257" s="13"/>
      <c r="B257" s="239"/>
      <c r="C257" s="240"/>
      <c r="D257" s="241" t="s">
        <v>168</v>
      </c>
      <c r="E257" s="242" t="s">
        <v>1</v>
      </c>
      <c r="F257" s="243" t="s">
        <v>1516</v>
      </c>
      <c r="G257" s="240"/>
      <c r="H257" s="242" t="s">
        <v>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168</v>
      </c>
      <c r="AU257" s="249" t="s">
        <v>88</v>
      </c>
      <c r="AV257" s="13" t="s">
        <v>86</v>
      </c>
      <c r="AW257" s="13" t="s">
        <v>35</v>
      </c>
      <c r="AX257" s="13" t="s">
        <v>79</v>
      </c>
      <c r="AY257" s="249" t="s">
        <v>160</v>
      </c>
    </row>
    <row r="258" s="14" customFormat="1">
      <c r="A258" s="14"/>
      <c r="B258" s="250"/>
      <c r="C258" s="251"/>
      <c r="D258" s="241" t="s">
        <v>168</v>
      </c>
      <c r="E258" s="252" t="s">
        <v>1</v>
      </c>
      <c r="F258" s="253" t="s">
        <v>1517</v>
      </c>
      <c r="G258" s="251"/>
      <c r="H258" s="254">
        <v>48.130000000000003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168</v>
      </c>
      <c r="AU258" s="260" t="s">
        <v>88</v>
      </c>
      <c r="AV258" s="14" t="s">
        <v>88</v>
      </c>
      <c r="AW258" s="14" t="s">
        <v>35</v>
      </c>
      <c r="AX258" s="14" t="s">
        <v>79</v>
      </c>
      <c r="AY258" s="260" t="s">
        <v>160</v>
      </c>
    </row>
    <row r="259" s="15" customFormat="1">
      <c r="A259" s="15"/>
      <c r="B259" s="261"/>
      <c r="C259" s="262"/>
      <c r="D259" s="241" t="s">
        <v>168</v>
      </c>
      <c r="E259" s="263" t="s">
        <v>1</v>
      </c>
      <c r="F259" s="264" t="s">
        <v>173</v>
      </c>
      <c r="G259" s="262"/>
      <c r="H259" s="265">
        <v>48.130000000000003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1" t="s">
        <v>168</v>
      </c>
      <c r="AU259" s="271" t="s">
        <v>88</v>
      </c>
      <c r="AV259" s="15" t="s">
        <v>167</v>
      </c>
      <c r="AW259" s="15" t="s">
        <v>35</v>
      </c>
      <c r="AX259" s="15" t="s">
        <v>86</v>
      </c>
      <c r="AY259" s="271" t="s">
        <v>160</v>
      </c>
    </row>
    <row r="260" s="2" customFormat="1" ht="16.5" customHeight="1">
      <c r="A260" s="38"/>
      <c r="B260" s="39"/>
      <c r="C260" s="272" t="s">
        <v>267</v>
      </c>
      <c r="D260" s="272" t="s">
        <v>216</v>
      </c>
      <c r="E260" s="273" t="s">
        <v>1518</v>
      </c>
      <c r="F260" s="274" t="s">
        <v>1519</v>
      </c>
      <c r="G260" s="275" t="s">
        <v>256</v>
      </c>
      <c r="H260" s="276">
        <v>50.536999999999999</v>
      </c>
      <c r="I260" s="277"/>
      <c r="J260" s="278">
        <f>ROUND(I260*H260,2)</f>
        <v>0</v>
      </c>
      <c r="K260" s="274" t="s">
        <v>166</v>
      </c>
      <c r="L260" s="279"/>
      <c r="M260" s="280" t="s">
        <v>1</v>
      </c>
      <c r="N260" s="281" t="s">
        <v>44</v>
      </c>
      <c r="O260" s="91"/>
      <c r="P260" s="235">
        <f>O260*H260</f>
        <v>0</v>
      </c>
      <c r="Q260" s="235">
        <v>0.024</v>
      </c>
      <c r="R260" s="235">
        <f>Q260*H260</f>
        <v>1.212888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191</v>
      </c>
      <c r="AT260" s="237" t="s">
        <v>216</v>
      </c>
      <c r="AU260" s="237" t="s">
        <v>88</v>
      </c>
      <c r="AY260" s="17" t="s">
        <v>160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86</v>
      </c>
      <c r="BK260" s="238">
        <f>ROUND(I260*H260,2)</f>
        <v>0</v>
      </c>
      <c r="BL260" s="17" t="s">
        <v>167</v>
      </c>
      <c r="BM260" s="237" t="s">
        <v>343</v>
      </c>
    </row>
    <row r="261" s="14" customFormat="1">
      <c r="A261" s="14"/>
      <c r="B261" s="250"/>
      <c r="C261" s="251"/>
      <c r="D261" s="241" t="s">
        <v>168</v>
      </c>
      <c r="E261" s="252" t="s">
        <v>1</v>
      </c>
      <c r="F261" s="253" t="s">
        <v>1520</v>
      </c>
      <c r="G261" s="251"/>
      <c r="H261" s="254">
        <v>50.536999999999999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168</v>
      </c>
      <c r="AU261" s="260" t="s">
        <v>88</v>
      </c>
      <c r="AV261" s="14" t="s">
        <v>88</v>
      </c>
      <c r="AW261" s="14" t="s">
        <v>35</v>
      </c>
      <c r="AX261" s="14" t="s">
        <v>79</v>
      </c>
      <c r="AY261" s="260" t="s">
        <v>160</v>
      </c>
    </row>
    <row r="262" s="15" customFormat="1">
      <c r="A262" s="15"/>
      <c r="B262" s="261"/>
      <c r="C262" s="262"/>
      <c r="D262" s="241" t="s">
        <v>168</v>
      </c>
      <c r="E262" s="263" t="s">
        <v>1</v>
      </c>
      <c r="F262" s="264" t="s">
        <v>173</v>
      </c>
      <c r="G262" s="262"/>
      <c r="H262" s="265">
        <v>50.536999999999999</v>
      </c>
      <c r="I262" s="266"/>
      <c r="J262" s="262"/>
      <c r="K262" s="262"/>
      <c r="L262" s="267"/>
      <c r="M262" s="268"/>
      <c r="N262" s="269"/>
      <c r="O262" s="269"/>
      <c r="P262" s="269"/>
      <c r="Q262" s="269"/>
      <c r="R262" s="269"/>
      <c r="S262" s="269"/>
      <c r="T262" s="27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1" t="s">
        <v>168</v>
      </c>
      <c r="AU262" s="271" t="s">
        <v>88</v>
      </c>
      <c r="AV262" s="15" t="s">
        <v>167</v>
      </c>
      <c r="AW262" s="15" t="s">
        <v>35</v>
      </c>
      <c r="AX262" s="15" t="s">
        <v>86</v>
      </c>
      <c r="AY262" s="271" t="s">
        <v>160</v>
      </c>
    </row>
    <row r="263" s="2" customFormat="1" ht="37.8" customHeight="1">
      <c r="A263" s="38"/>
      <c r="B263" s="39"/>
      <c r="C263" s="226" t="s">
        <v>347</v>
      </c>
      <c r="D263" s="226" t="s">
        <v>162</v>
      </c>
      <c r="E263" s="227" t="s">
        <v>1521</v>
      </c>
      <c r="F263" s="228" t="s">
        <v>1522</v>
      </c>
      <c r="G263" s="229" t="s">
        <v>319</v>
      </c>
      <c r="H263" s="230">
        <v>0</v>
      </c>
      <c r="I263" s="231"/>
      <c r="J263" s="232">
        <f>ROUND(I263*H263,2)</f>
        <v>0</v>
      </c>
      <c r="K263" s="228" t="s">
        <v>1</v>
      </c>
      <c r="L263" s="44"/>
      <c r="M263" s="233" t="s">
        <v>1</v>
      </c>
      <c r="N263" s="234" t="s">
        <v>44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167</v>
      </c>
      <c r="AT263" s="237" t="s">
        <v>162</v>
      </c>
      <c r="AU263" s="237" t="s">
        <v>88</v>
      </c>
      <c r="AY263" s="17" t="s">
        <v>160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86</v>
      </c>
      <c r="BK263" s="238">
        <f>ROUND(I263*H263,2)</f>
        <v>0</v>
      </c>
      <c r="BL263" s="17" t="s">
        <v>167</v>
      </c>
      <c r="BM263" s="237" t="s">
        <v>350</v>
      </c>
    </row>
    <row r="264" s="12" customFormat="1" ht="22.8" customHeight="1">
      <c r="A264" s="12"/>
      <c r="B264" s="210"/>
      <c r="C264" s="211"/>
      <c r="D264" s="212" t="s">
        <v>78</v>
      </c>
      <c r="E264" s="224" t="s">
        <v>590</v>
      </c>
      <c r="F264" s="224" t="s">
        <v>591</v>
      </c>
      <c r="G264" s="211"/>
      <c r="H264" s="211"/>
      <c r="I264" s="214"/>
      <c r="J264" s="225">
        <f>BK264</f>
        <v>0</v>
      </c>
      <c r="K264" s="211"/>
      <c r="L264" s="216"/>
      <c r="M264" s="217"/>
      <c r="N264" s="218"/>
      <c r="O264" s="218"/>
      <c r="P264" s="219">
        <f>SUM(P265:P273)</f>
        <v>0</v>
      </c>
      <c r="Q264" s="218"/>
      <c r="R264" s="219">
        <f>SUM(R265:R273)</f>
        <v>0</v>
      </c>
      <c r="S264" s="218"/>
      <c r="T264" s="220">
        <f>SUM(T265:T273)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1" t="s">
        <v>86</v>
      </c>
      <c r="AT264" s="222" t="s">
        <v>78</v>
      </c>
      <c r="AU264" s="222" t="s">
        <v>86</v>
      </c>
      <c r="AY264" s="221" t="s">
        <v>160</v>
      </c>
      <c r="BK264" s="223">
        <f>SUM(BK265:BK273)</f>
        <v>0</v>
      </c>
    </row>
    <row r="265" s="2" customFormat="1" ht="37.8" customHeight="1">
      <c r="A265" s="38"/>
      <c r="B265" s="39"/>
      <c r="C265" s="226" t="s">
        <v>271</v>
      </c>
      <c r="D265" s="226" t="s">
        <v>162</v>
      </c>
      <c r="E265" s="227" t="s">
        <v>1523</v>
      </c>
      <c r="F265" s="228" t="s">
        <v>1524</v>
      </c>
      <c r="G265" s="229" t="s">
        <v>219</v>
      </c>
      <c r="H265" s="230">
        <v>13.941000000000001</v>
      </c>
      <c r="I265" s="231"/>
      <c r="J265" s="232">
        <f>ROUND(I265*H265,2)</f>
        <v>0</v>
      </c>
      <c r="K265" s="228" t="s">
        <v>166</v>
      </c>
      <c r="L265" s="44"/>
      <c r="M265" s="233" t="s">
        <v>1</v>
      </c>
      <c r="N265" s="234" t="s">
        <v>44</v>
      </c>
      <c r="O265" s="91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167</v>
      </c>
      <c r="AT265" s="237" t="s">
        <v>162</v>
      </c>
      <c r="AU265" s="237" t="s">
        <v>88</v>
      </c>
      <c r="AY265" s="17" t="s">
        <v>160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86</v>
      </c>
      <c r="BK265" s="238">
        <f>ROUND(I265*H265,2)</f>
        <v>0</v>
      </c>
      <c r="BL265" s="17" t="s">
        <v>167</v>
      </c>
      <c r="BM265" s="237" t="s">
        <v>357</v>
      </c>
    </row>
    <row r="266" s="2" customFormat="1" ht="49.05" customHeight="1">
      <c r="A266" s="38"/>
      <c r="B266" s="39"/>
      <c r="C266" s="226" t="s">
        <v>360</v>
      </c>
      <c r="D266" s="226" t="s">
        <v>162</v>
      </c>
      <c r="E266" s="227" t="s">
        <v>1525</v>
      </c>
      <c r="F266" s="228" t="s">
        <v>1526</v>
      </c>
      <c r="G266" s="229" t="s">
        <v>219</v>
      </c>
      <c r="H266" s="230">
        <v>250.93799999999999</v>
      </c>
      <c r="I266" s="231"/>
      <c r="J266" s="232">
        <f>ROUND(I266*H266,2)</f>
        <v>0</v>
      </c>
      <c r="K266" s="228" t="s">
        <v>166</v>
      </c>
      <c r="L266" s="44"/>
      <c r="M266" s="233" t="s">
        <v>1</v>
      </c>
      <c r="N266" s="234" t="s">
        <v>44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167</v>
      </c>
      <c r="AT266" s="237" t="s">
        <v>162</v>
      </c>
      <c r="AU266" s="237" t="s">
        <v>88</v>
      </c>
      <c r="AY266" s="17" t="s">
        <v>160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86</v>
      </c>
      <c r="BK266" s="238">
        <f>ROUND(I266*H266,2)</f>
        <v>0</v>
      </c>
      <c r="BL266" s="17" t="s">
        <v>167</v>
      </c>
      <c r="BM266" s="237" t="s">
        <v>363</v>
      </c>
    </row>
    <row r="267" s="13" customFormat="1">
      <c r="A267" s="13"/>
      <c r="B267" s="239"/>
      <c r="C267" s="240"/>
      <c r="D267" s="241" t="s">
        <v>168</v>
      </c>
      <c r="E267" s="242" t="s">
        <v>1</v>
      </c>
      <c r="F267" s="243" t="s">
        <v>606</v>
      </c>
      <c r="G267" s="240"/>
      <c r="H267" s="242" t="s">
        <v>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168</v>
      </c>
      <c r="AU267" s="249" t="s">
        <v>88</v>
      </c>
      <c r="AV267" s="13" t="s">
        <v>86</v>
      </c>
      <c r="AW267" s="13" t="s">
        <v>35</v>
      </c>
      <c r="AX267" s="13" t="s">
        <v>79</v>
      </c>
      <c r="AY267" s="249" t="s">
        <v>160</v>
      </c>
    </row>
    <row r="268" s="14" customFormat="1">
      <c r="A268" s="14"/>
      <c r="B268" s="250"/>
      <c r="C268" s="251"/>
      <c r="D268" s="241" t="s">
        <v>168</v>
      </c>
      <c r="E268" s="252" t="s">
        <v>1</v>
      </c>
      <c r="F268" s="253" t="s">
        <v>1527</v>
      </c>
      <c r="G268" s="251"/>
      <c r="H268" s="254">
        <v>250.93799999999999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168</v>
      </c>
      <c r="AU268" s="260" t="s">
        <v>88</v>
      </c>
      <c r="AV268" s="14" t="s">
        <v>88</v>
      </c>
      <c r="AW268" s="14" t="s">
        <v>35</v>
      </c>
      <c r="AX268" s="14" t="s">
        <v>79</v>
      </c>
      <c r="AY268" s="260" t="s">
        <v>160</v>
      </c>
    </row>
    <row r="269" s="15" customFormat="1">
      <c r="A269" s="15"/>
      <c r="B269" s="261"/>
      <c r="C269" s="262"/>
      <c r="D269" s="241" t="s">
        <v>168</v>
      </c>
      <c r="E269" s="263" t="s">
        <v>1</v>
      </c>
      <c r="F269" s="264" t="s">
        <v>173</v>
      </c>
      <c r="G269" s="262"/>
      <c r="H269" s="265">
        <v>250.93799999999999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1" t="s">
        <v>168</v>
      </c>
      <c r="AU269" s="271" t="s">
        <v>88</v>
      </c>
      <c r="AV269" s="15" t="s">
        <v>167</v>
      </c>
      <c r="AW269" s="15" t="s">
        <v>35</v>
      </c>
      <c r="AX269" s="15" t="s">
        <v>86</v>
      </c>
      <c r="AY269" s="271" t="s">
        <v>160</v>
      </c>
    </row>
    <row r="270" s="2" customFormat="1" ht="24.15" customHeight="1">
      <c r="A270" s="38"/>
      <c r="B270" s="39"/>
      <c r="C270" s="226" t="s">
        <v>278</v>
      </c>
      <c r="D270" s="226" t="s">
        <v>162</v>
      </c>
      <c r="E270" s="227" t="s">
        <v>1528</v>
      </c>
      <c r="F270" s="228" t="s">
        <v>1529</v>
      </c>
      <c r="G270" s="229" t="s">
        <v>219</v>
      </c>
      <c r="H270" s="230">
        <v>13.941000000000001</v>
      </c>
      <c r="I270" s="231"/>
      <c r="J270" s="232">
        <f>ROUND(I270*H270,2)</f>
        <v>0</v>
      </c>
      <c r="K270" s="228" t="s">
        <v>166</v>
      </c>
      <c r="L270" s="44"/>
      <c r="M270" s="233" t="s">
        <v>1</v>
      </c>
      <c r="N270" s="234" t="s">
        <v>44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167</v>
      </c>
      <c r="AT270" s="237" t="s">
        <v>162</v>
      </c>
      <c r="AU270" s="237" t="s">
        <v>88</v>
      </c>
      <c r="AY270" s="17" t="s">
        <v>160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86</v>
      </c>
      <c r="BK270" s="238">
        <f>ROUND(I270*H270,2)</f>
        <v>0</v>
      </c>
      <c r="BL270" s="17" t="s">
        <v>167</v>
      </c>
      <c r="BM270" s="237" t="s">
        <v>366</v>
      </c>
    </row>
    <row r="271" s="2" customFormat="1" ht="44.25" customHeight="1">
      <c r="A271" s="38"/>
      <c r="B271" s="39"/>
      <c r="C271" s="226" t="s">
        <v>371</v>
      </c>
      <c r="D271" s="226" t="s">
        <v>162</v>
      </c>
      <c r="E271" s="227" t="s">
        <v>1530</v>
      </c>
      <c r="F271" s="228" t="s">
        <v>1531</v>
      </c>
      <c r="G271" s="229" t="s">
        <v>219</v>
      </c>
      <c r="H271" s="230">
        <v>13.941000000000001</v>
      </c>
      <c r="I271" s="231"/>
      <c r="J271" s="232">
        <f>ROUND(I271*H271,2)</f>
        <v>0</v>
      </c>
      <c r="K271" s="228" t="s">
        <v>166</v>
      </c>
      <c r="L271" s="44"/>
      <c r="M271" s="233" t="s">
        <v>1</v>
      </c>
      <c r="N271" s="234" t="s">
        <v>44</v>
      </c>
      <c r="O271" s="91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167</v>
      </c>
      <c r="AT271" s="237" t="s">
        <v>162</v>
      </c>
      <c r="AU271" s="237" t="s">
        <v>88</v>
      </c>
      <c r="AY271" s="17" t="s">
        <v>160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86</v>
      </c>
      <c r="BK271" s="238">
        <f>ROUND(I271*H271,2)</f>
        <v>0</v>
      </c>
      <c r="BL271" s="17" t="s">
        <v>167</v>
      </c>
      <c r="BM271" s="237" t="s">
        <v>374</v>
      </c>
    </row>
    <row r="272" s="14" customFormat="1">
      <c r="A272" s="14"/>
      <c r="B272" s="250"/>
      <c r="C272" s="251"/>
      <c r="D272" s="241" t="s">
        <v>168</v>
      </c>
      <c r="E272" s="252" t="s">
        <v>1</v>
      </c>
      <c r="F272" s="253" t="s">
        <v>1532</v>
      </c>
      <c r="G272" s="251"/>
      <c r="H272" s="254">
        <v>13.941000000000001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0" t="s">
        <v>168</v>
      </c>
      <c r="AU272" s="260" t="s">
        <v>88</v>
      </c>
      <c r="AV272" s="14" t="s">
        <v>88</v>
      </c>
      <c r="AW272" s="14" t="s">
        <v>35</v>
      </c>
      <c r="AX272" s="14" t="s">
        <v>79</v>
      </c>
      <c r="AY272" s="260" t="s">
        <v>160</v>
      </c>
    </row>
    <row r="273" s="15" customFormat="1">
      <c r="A273" s="15"/>
      <c r="B273" s="261"/>
      <c r="C273" s="262"/>
      <c r="D273" s="241" t="s">
        <v>168</v>
      </c>
      <c r="E273" s="263" t="s">
        <v>1</v>
      </c>
      <c r="F273" s="264" t="s">
        <v>173</v>
      </c>
      <c r="G273" s="262"/>
      <c r="H273" s="265">
        <v>13.941000000000001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1" t="s">
        <v>168</v>
      </c>
      <c r="AU273" s="271" t="s">
        <v>88</v>
      </c>
      <c r="AV273" s="15" t="s">
        <v>167</v>
      </c>
      <c r="AW273" s="15" t="s">
        <v>35</v>
      </c>
      <c r="AX273" s="15" t="s">
        <v>86</v>
      </c>
      <c r="AY273" s="271" t="s">
        <v>160</v>
      </c>
    </row>
    <row r="274" s="12" customFormat="1" ht="22.8" customHeight="1">
      <c r="A274" s="12"/>
      <c r="B274" s="210"/>
      <c r="C274" s="211"/>
      <c r="D274" s="212" t="s">
        <v>78</v>
      </c>
      <c r="E274" s="224" t="s">
        <v>618</v>
      </c>
      <c r="F274" s="224" t="s">
        <v>619</v>
      </c>
      <c r="G274" s="211"/>
      <c r="H274" s="211"/>
      <c r="I274" s="214"/>
      <c r="J274" s="225">
        <f>BK274</f>
        <v>0</v>
      </c>
      <c r="K274" s="211"/>
      <c r="L274" s="216"/>
      <c r="M274" s="217"/>
      <c r="N274" s="218"/>
      <c r="O274" s="218"/>
      <c r="P274" s="219">
        <f>P275</f>
        <v>0</v>
      </c>
      <c r="Q274" s="218"/>
      <c r="R274" s="219">
        <f>R275</f>
        <v>0</v>
      </c>
      <c r="S274" s="218"/>
      <c r="T274" s="220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1" t="s">
        <v>86</v>
      </c>
      <c r="AT274" s="222" t="s">
        <v>78</v>
      </c>
      <c r="AU274" s="222" t="s">
        <v>86</v>
      </c>
      <c r="AY274" s="221" t="s">
        <v>160</v>
      </c>
      <c r="BK274" s="223">
        <f>BK275</f>
        <v>0</v>
      </c>
    </row>
    <row r="275" s="2" customFormat="1" ht="37.8" customHeight="1">
      <c r="A275" s="38"/>
      <c r="B275" s="39"/>
      <c r="C275" s="226" t="s">
        <v>284</v>
      </c>
      <c r="D275" s="226" t="s">
        <v>162</v>
      </c>
      <c r="E275" s="227" t="s">
        <v>1533</v>
      </c>
      <c r="F275" s="228" t="s">
        <v>1534</v>
      </c>
      <c r="G275" s="229" t="s">
        <v>219</v>
      </c>
      <c r="H275" s="230">
        <v>51.256999999999998</v>
      </c>
      <c r="I275" s="231"/>
      <c r="J275" s="232">
        <f>ROUND(I275*H275,2)</f>
        <v>0</v>
      </c>
      <c r="K275" s="228" t="s">
        <v>166</v>
      </c>
      <c r="L275" s="44"/>
      <c r="M275" s="290" t="s">
        <v>1</v>
      </c>
      <c r="N275" s="291" t="s">
        <v>44</v>
      </c>
      <c r="O275" s="292"/>
      <c r="P275" s="293">
        <f>O275*H275</f>
        <v>0</v>
      </c>
      <c r="Q275" s="293">
        <v>0</v>
      </c>
      <c r="R275" s="293">
        <f>Q275*H275</f>
        <v>0</v>
      </c>
      <c r="S275" s="293">
        <v>0</v>
      </c>
      <c r="T275" s="29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167</v>
      </c>
      <c r="AT275" s="237" t="s">
        <v>162</v>
      </c>
      <c r="AU275" s="237" t="s">
        <v>88</v>
      </c>
      <c r="AY275" s="17" t="s">
        <v>160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86</v>
      </c>
      <c r="BK275" s="238">
        <f>ROUND(I275*H275,2)</f>
        <v>0</v>
      </c>
      <c r="BL275" s="17" t="s">
        <v>167</v>
      </c>
      <c r="BM275" s="237" t="s">
        <v>379</v>
      </c>
    </row>
    <row r="276" s="2" customFormat="1" ht="6.96" customHeight="1">
      <c r="A276" s="38"/>
      <c r="B276" s="66"/>
      <c r="C276" s="67"/>
      <c r="D276" s="67"/>
      <c r="E276" s="67"/>
      <c r="F276" s="67"/>
      <c r="G276" s="67"/>
      <c r="H276" s="67"/>
      <c r="I276" s="67"/>
      <c r="J276" s="67"/>
      <c r="K276" s="67"/>
      <c r="L276" s="44"/>
      <c r="M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</sheetData>
  <sheetProtection sheet="1" autoFilter="0" formatColumns="0" formatRows="0" objects="1" scenarios="1" spinCount="100000" saltValue="mH7NMhTSNDfT8RTVrc0nEPbIAcGkg1fwXZw4EudkaWoWxMA/8xYRglvx514y+olTmpQMCNwrOPPdhqYcqtNmpg==" hashValue="rR844Qo6rYTP1JKzQZXYnHMdqJH3TnsZfDiN9mgbdFQ+ayEo4EX+5UXJ5dk5weCVYEv1npynnnwEy19iRQZE9g==" algorithmName="SHA-512" password="CC35"/>
  <autoFilter ref="C123:K27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Svatoňovice zast.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1535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21. 9. 2021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28</v>
      </c>
      <c r="J21" s="141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36</v>
      </c>
      <c r="E23" s="38"/>
      <c r="F23" s="38"/>
      <c r="G23" s="38"/>
      <c r="H23" s="38"/>
      <c r="I23" s="150" t="s">
        <v>25</v>
      </c>
      <c r="J23" s="141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0" t="s">
        <v>28</v>
      </c>
      <c r="J24" s="141" t="s">
        <v>34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38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39</v>
      </c>
      <c r="E30" s="38"/>
      <c r="F30" s="38"/>
      <c r="G30" s="38"/>
      <c r="H30" s="38"/>
      <c r="I30" s="38"/>
      <c r="J30" s="160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41</v>
      </c>
      <c r="G32" s="38"/>
      <c r="H32" s="38"/>
      <c r="I32" s="161" t="s">
        <v>40</v>
      </c>
      <c r="J32" s="161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43</v>
      </c>
      <c r="E33" s="150" t="s">
        <v>44</v>
      </c>
      <c r="F33" s="163">
        <f>ROUND((SUM(BE122:BE202)),  2)</f>
        <v>0</v>
      </c>
      <c r="G33" s="38"/>
      <c r="H33" s="38"/>
      <c r="I33" s="164">
        <v>0.20999999999999999</v>
      </c>
      <c r="J33" s="163">
        <f>ROUND(((SUM(BE122:BE202))*I33),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45</v>
      </c>
      <c r="F34" s="163">
        <f>ROUND((SUM(BF122:BF202)),  2)</f>
        <v>0</v>
      </c>
      <c r="G34" s="38"/>
      <c r="H34" s="38"/>
      <c r="I34" s="164">
        <v>0.14999999999999999</v>
      </c>
      <c r="J34" s="163">
        <f>ROUND(((SUM(BF122:BF202))*I34),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46</v>
      </c>
      <c r="F35" s="163">
        <f>ROUND((SUM(BG122:BG202)),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47</v>
      </c>
      <c r="F36" s="163">
        <f>ROUND((SUM(BH122:BH202)),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ROUND((SUM(BI122:BI202)),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49</v>
      </c>
      <c r="E39" s="167"/>
      <c r="F39" s="167"/>
      <c r="G39" s="168" t="s">
        <v>50</v>
      </c>
      <c r="H39" s="169" t="s">
        <v>51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52</v>
      </c>
      <c r="E50" s="173"/>
      <c r="F50" s="173"/>
      <c r="G50" s="172" t="s">
        <v>53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54</v>
      </c>
      <c r="E61" s="175"/>
      <c r="F61" s="176" t="s">
        <v>55</v>
      </c>
      <c r="G61" s="174" t="s">
        <v>54</v>
      </c>
      <c r="H61" s="175"/>
      <c r="I61" s="175"/>
      <c r="J61" s="177" t="s">
        <v>55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56</v>
      </c>
      <c r="E65" s="178"/>
      <c r="F65" s="178"/>
      <c r="G65" s="172" t="s">
        <v>57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54</v>
      </c>
      <c r="E76" s="175"/>
      <c r="F76" s="176" t="s">
        <v>55</v>
      </c>
      <c r="G76" s="174" t="s">
        <v>54</v>
      </c>
      <c r="H76" s="175"/>
      <c r="I76" s="175"/>
      <c r="J76" s="177" t="s">
        <v>55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Svatoňovice zast.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03 - Odstranění  žumpy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Svatoňovice</v>
      </c>
      <c r="G89" s="40"/>
      <c r="H89" s="40"/>
      <c r="I89" s="32" t="s">
        <v>22</v>
      </c>
      <c r="J89" s="79" t="str">
        <f>IF(J12="","",J12)</f>
        <v>21. 9. 2021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31</v>
      </c>
      <c r="J91" s="36" t="str">
        <f>E21</f>
        <v>F-PROJEKT-DOPRAVNÍ STAVBY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F-PROJEKT-DOPRAVNÍ STAVBY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118</v>
      </c>
      <c r="D94" s="185"/>
      <c r="E94" s="185"/>
      <c r="F94" s="185"/>
      <c r="G94" s="185"/>
      <c r="H94" s="185"/>
      <c r="I94" s="185"/>
      <c r="J94" s="186" t="s">
        <v>119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120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88"/>
      <c r="C97" s="189"/>
      <c r="D97" s="190" t="s">
        <v>122</v>
      </c>
      <c r="E97" s="191"/>
      <c r="F97" s="191"/>
      <c r="G97" s="191"/>
      <c r="H97" s="191"/>
      <c r="I97" s="191"/>
      <c r="J97" s="192">
        <f>J123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123</v>
      </c>
      <c r="E98" s="196"/>
      <c r="F98" s="196"/>
      <c r="G98" s="196"/>
      <c r="H98" s="196"/>
      <c r="I98" s="196"/>
      <c r="J98" s="197">
        <f>J124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1536</v>
      </c>
      <c r="E99" s="196"/>
      <c r="F99" s="196"/>
      <c r="G99" s="196"/>
      <c r="H99" s="196"/>
      <c r="I99" s="196"/>
      <c r="J99" s="197">
        <f>J160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129</v>
      </c>
      <c r="E100" s="196"/>
      <c r="F100" s="196"/>
      <c r="G100" s="196"/>
      <c r="H100" s="196"/>
      <c r="I100" s="196"/>
      <c r="J100" s="197">
        <f>J165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130</v>
      </c>
      <c r="E101" s="196"/>
      <c r="F101" s="196"/>
      <c r="G101" s="196"/>
      <c r="H101" s="196"/>
      <c r="I101" s="196"/>
      <c r="J101" s="197">
        <f>J178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131</v>
      </c>
      <c r="E102" s="196"/>
      <c r="F102" s="196"/>
      <c r="G102" s="196"/>
      <c r="H102" s="196"/>
      <c r="I102" s="196"/>
      <c r="J102" s="197">
        <f>J201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3" t="str">
        <f>E7</f>
        <v>Svatoňovice zast.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113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 xml:space="preserve">SO 03 - Odstranění  žumpy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Svatoňovice</v>
      </c>
      <c r="G116" s="40"/>
      <c r="H116" s="40"/>
      <c r="I116" s="32" t="s">
        <v>22</v>
      </c>
      <c r="J116" s="79" t="str">
        <f>IF(J12="","",J12)</f>
        <v>21. 9. 2021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>Správa železnic, státní organizace</v>
      </c>
      <c r="G118" s="40"/>
      <c r="H118" s="40"/>
      <c r="I118" s="32" t="s">
        <v>31</v>
      </c>
      <c r="J118" s="36" t="str">
        <f>E21</f>
        <v>F-PROJEKT-DOPRAVNÍ STAVBY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36</v>
      </c>
      <c r="J119" s="36" t="str">
        <f>E24</f>
        <v>F-PROJEKT-DOPRAVNÍ STAVBY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146</v>
      </c>
      <c r="D121" s="202" t="s">
        <v>64</v>
      </c>
      <c r="E121" s="202" t="s">
        <v>60</v>
      </c>
      <c r="F121" s="202" t="s">
        <v>61</v>
      </c>
      <c r="G121" s="202" t="s">
        <v>147</v>
      </c>
      <c r="H121" s="202" t="s">
        <v>148</v>
      </c>
      <c r="I121" s="202" t="s">
        <v>149</v>
      </c>
      <c r="J121" s="202" t="s">
        <v>119</v>
      </c>
      <c r="K121" s="203" t="s">
        <v>150</v>
      </c>
      <c r="L121" s="204"/>
      <c r="M121" s="100" t="s">
        <v>1</v>
      </c>
      <c r="N121" s="101" t="s">
        <v>43</v>
      </c>
      <c r="O121" s="101" t="s">
        <v>151</v>
      </c>
      <c r="P121" s="101" t="s">
        <v>152</v>
      </c>
      <c r="Q121" s="101" t="s">
        <v>153</v>
      </c>
      <c r="R121" s="101" t="s">
        <v>154</v>
      </c>
      <c r="S121" s="101" t="s">
        <v>155</v>
      </c>
      <c r="T121" s="102" t="s">
        <v>156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157</v>
      </c>
      <c r="D122" s="40"/>
      <c r="E122" s="40"/>
      <c r="F122" s="40"/>
      <c r="G122" s="40"/>
      <c r="H122" s="40"/>
      <c r="I122" s="40"/>
      <c r="J122" s="205">
        <f>BK122</f>
        <v>0</v>
      </c>
      <c r="K122" s="40"/>
      <c r="L122" s="44"/>
      <c r="M122" s="103"/>
      <c r="N122" s="206"/>
      <c r="O122" s="104"/>
      <c r="P122" s="207">
        <f>P123</f>
        <v>0</v>
      </c>
      <c r="Q122" s="104"/>
      <c r="R122" s="207">
        <f>R123</f>
        <v>28.614127739999997</v>
      </c>
      <c r="S122" s="104"/>
      <c r="T122" s="208">
        <f>T123</f>
        <v>1.53192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78</v>
      </c>
      <c r="AU122" s="17" t="s">
        <v>121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78</v>
      </c>
      <c r="E123" s="213" t="s">
        <v>158</v>
      </c>
      <c r="F123" s="213" t="s">
        <v>159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P124+P160+P165+P178+P201</f>
        <v>0</v>
      </c>
      <c r="Q123" s="218"/>
      <c r="R123" s="219">
        <f>R124+R160+R165+R178+R201</f>
        <v>28.614127739999997</v>
      </c>
      <c r="S123" s="218"/>
      <c r="T123" s="220">
        <f>T124+T160+T165+T178+T201</f>
        <v>1.53192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86</v>
      </c>
      <c r="AT123" s="222" t="s">
        <v>78</v>
      </c>
      <c r="AU123" s="222" t="s">
        <v>79</v>
      </c>
      <c r="AY123" s="221" t="s">
        <v>160</v>
      </c>
      <c r="BK123" s="223">
        <f>BK124+BK160+BK165+BK178+BK201</f>
        <v>0</v>
      </c>
    </row>
    <row r="124" s="12" customFormat="1" ht="22.8" customHeight="1">
      <c r="A124" s="12"/>
      <c r="B124" s="210"/>
      <c r="C124" s="211"/>
      <c r="D124" s="212" t="s">
        <v>78</v>
      </c>
      <c r="E124" s="224" t="s">
        <v>86</v>
      </c>
      <c r="F124" s="224" t="s">
        <v>161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SUM(P125:P159)</f>
        <v>0</v>
      </c>
      <c r="Q124" s="218"/>
      <c r="R124" s="219">
        <f>SUM(R125:R159)</f>
        <v>28.614074999999996</v>
      </c>
      <c r="S124" s="218"/>
      <c r="T124" s="220">
        <f>SUM(T125:T159)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86</v>
      </c>
      <c r="AT124" s="222" t="s">
        <v>78</v>
      </c>
      <c r="AU124" s="222" t="s">
        <v>86</v>
      </c>
      <c r="AY124" s="221" t="s">
        <v>160</v>
      </c>
      <c r="BK124" s="223">
        <f>SUM(BK125:BK159)</f>
        <v>0</v>
      </c>
    </row>
    <row r="125" s="2" customFormat="1" ht="62.7" customHeight="1">
      <c r="A125" s="38"/>
      <c r="B125" s="39"/>
      <c r="C125" s="226" t="s">
        <v>86</v>
      </c>
      <c r="D125" s="226" t="s">
        <v>162</v>
      </c>
      <c r="E125" s="227" t="s">
        <v>1537</v>
      </c>
      <c r="F125" s="228" t="s">
        <v>1538</v>
      </c>
      <c r="G125" s="229" t="s">
        <v>165</v>
      </c>
      <c r="H125" s="230">
        <v>13.602</v>
      </c>
      <c r="I125" s="231"/>
      <c r="J125" s="232">
        <f>ROUND(I125*H125,2)</f>
        <v>0</v>
      </c>
      <c r="K125" s="228" t="s">
        <v>166</v>
      </c>
      <c r="L125" s="44"/>
      <c r="M125" s="233" t="s">
        <v>1</v>
      </c>
      <c r="N125" s="234" t="s">
        <v>44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167</v>
      </c>
      <c r="AT125" s="237" t="s">
        <v>162</v>
      </c>
      <c r="AU125" s="237" t="s">
        <v>88</v>
      </c>
      <c r="AY125" s="17" t="s">
        <v>160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86</v>
      </c>
      <c r="BK125" s="238">
        <f>ROUND(I125*H125,2)</f>
        <v>0</v>
      </c>
      <c r="BL125" s="17" t="s">
        <v>167</v>
      </c>
      <c r="BM125" s="237" t="s">
        <v>88</v>
      </c>
    </row>
    <row r="126" s="13" customFormat="1">
      <c r="A126" s="13"/>
      <c r="B126" s="239"/>
      <c r="C126" s="240"/>
      <c r="D126" s="241" t="s">
        <v>168</v>
      </c>
      <c r="E126" s="242" t="s">
        <v>1</v>
      </c>
      <c r="F126" s="243" t="s">
        <v>1539</v>
      </c>
      <c r="G126" s="240"/>
      <c r="H126" s="242" t="s">
        <v>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168</v>
      </c>
      <c r="AU126" s="249" t="s">
        <v>88</v>
      </c>
      <c r="AV126" s="13" t="s">
        <v>86</v>
      </c>
      <c r="AW126" s="13" t="s">
        <v>35</v>
      </c>
      <c r="AX126" s="13" t="s">
        <v>79</v>
      </c>
      <c r="AY126" s="249" t="s">
        <v>160</v>
      </c>
    </row>
    <row r="127" s="14" customFormat="1">
      <c r="A127" s="14"/>
      <c r="B127" s="250"/>
      <c r="C127" s="251"/>
      <c r="D127" s="241" t="s">
        <v>168</v>
      </c>
      <c r="E127" s="252" t="s">
        <v>1</v>
      </c>
      <c r="F127" s="253" t="s">
        <v>1540</v>
      </c>
      <c r="G127" s="251"/>
      <c r="H127" s="254">
        <v>13.602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168</v>
      </c>
      <c r="AU127" s="260" t="s">
        <v>88</v>
      </c>
      <c r="AV127" s="14" t="s">
        <v>88</v>
      </c>
      <c r="AW127" s="14" t="s">
        <v>35</v>
      </c>
      <c r="AX127" s="14" t="s">
        <v>79</v>
      </c>
      <c r="AY127" s="260" t="s">
        <v>160</v>
      </c>
    </row>
    <row r="128" s="15" customFormat="1">
      <c r="A128" s="15"/>
      <c r="B128" s="261"/>
      <c r="C128" s="262"/>
      <c r="D128" s="241" t="s">
        <v>168</v>
      </c>
      <c r="E128" s="263" t="s">
        <v>1</v>
      </c>
      <c r="F128" s="264" t="s">
        <v>173</v>
      </c>
      <c r="G128" s="262"/>
      <c r="H128" s="265">
        <v>13.602</v>
      </c>
      <c r="I128" s="266"/>
      <c r="J128" s="262"/>
      <c r="K128" s="262"/>
      <c r="L128" s="267"/>
      <c r="M128" s="268"/>
      <c r="N128" s="269"/>
      <c r="O128" s="269"/>
      <c r="P128" s="269"/>
      <c r="Q128" s="269"/>
      <c r="R128" s="269"/>
      <c r="S128" s="269"/>
      <c r="T128" s="27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1" t="s">
        <v>168</v>
      </c>
      <c r="AU128" s="271" t="s">
        <v>88</v>
      </c>
      <c r="AV128" s="15" t="s">
        <v>167</v>
      </c>
      <c r="AW128" s="15" t="s">
        <v>35</v>
      </c>
      <c r="AX128" s="15" t="s">
        <v>86</v>
      </c>
      <c r="AY128" s="271" t="s">
        <v>160</v>
      </c>
    </row>
    <row r="129" s="2" customFormat="1" ht="66.75" customHeight="1">
      <c r="A129" s="38"/>
      <c r="B129" s="39"/>
      <c r="C129" s="226" t="s">
        <v>88</v>
      </c>
      <c r="D129" s="226" t="s">
        <v>162</v>
      </c>
      <c r="E129" s="227" t="s">
        <v>1541</v>
      </c>
      <c r="F129" s="228" t="s">
        <v>1542</v>
      </c>
      <c r="G129" s="229" t="s">
        <v>165</v>
      </c>
      <c r="H129" s="230">
        <v>476.06999999999999</v>
      </c>
      <c r="I129" s="231"/>
      <c r="J129" s="232">
        <f>ROUND(I129*H129,2)</f>
        <v>0</v>
      </c>
      <c r="K129" s="228" t="s">
        <v>166</v>
      </c>
      <c r="L129" s="44"/>
      <c r="M129" s="233" t="s">
        <v>1</v>
      </c>
      <c r="N129" s="234" t="s">
        <v>44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167</v>
      </c>
      <c r="AT129" s="237" t="s">
        <v>162</v>
      </c>
      <c r="AU129" s="237" t="s">
        <v>88</v>
      </c>
      <c r="AY129" s="17" t="s">
        <v>160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86</v>
      </c>
      <c r="BK129" s="238">
        <f>ROUND(I129*H129,2)</f>
        <v>0</v>
      </c>
      <c r="BL129" s="17" t="s">
        <v>167</v>
      </c>
      <c r="BM129" s="237" t="s">
        <v>167</v>
      </c>
    </row>
    <row r="130" s="13" customFormat="1">
      <c r="A130" s="13"/>
      <c r="B130" s="239"/>
      <c r="C130" s="240"/>
      <c r="D130" s="241" t="s">
        <v>168</v>
      </c>
      <c r="E130" s="242" t="s">
        <v>1</v>
      </c>
      <c r="F130" s="243" t="s">
        <v>1539</v>
      </c>
      <c r="G130" s="240"/>
      <c r="H130" s="242" t="s">
        <v>1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168</v>
      </c>
      <c r="AU130" s="249" t="s">
        <v>88</v>
      </c>
      <c r="AV130" s="13" t="s">
        <v>86</v>
      </c>
      <c r="AW130" s="13" t="s">
        <v>35</v>
      </c>
      <c r="AX130" s="13" t="s">
        <v>79</v>
      </c>
      <c r="AY130" s="249" t="s">
        <v>160</v>
      </c>
    </row>
    <row r="131" s="14" customFormat="1">
      <c r="A131" s="14"/>
      <c r="B131" s="250"/>
      <c r="C131" s="251"/>
      <c r="D131" s="241" t="s">
        <v>168</v>
      </c>
      <c r="E131" s="252" t="s">
        <v>1</v>
      </c>
      <c r="F131" s="253" t="s">
        <v>1543</v>
      </c>
      <c r="G131" s="251"/>
      <c r="H131" s="254">
        <v>476.06999999999999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168</v>
      </c>
      <c r="AU131" s="260" t="s">
        <v>88</v>
      </c>
      <c r="AV131" s="14" t="s">
        <v>88</v>
      </c>
      <c r="AW131" s="14" t="s">
        <v>35</v>
      </c>
      <c r="AX131" s="14" t="s">
        <v>79</v>
      </c>
      <c r="AY131" s="260" t="s">
        <v>160</v>
      </c>
    </row>
    <row r="132" s="15" customFormat="1">
      <c r="A132" s="15"/>
      <c r="B132" s="261"/>
      <c r="C132" s="262"/>
      <c r="D132" s="241" t="s">
        <v>168</v>
      </c>
      <c r="E132" s="263" t="s">
        <v>1</v>
      </c>
      <c r="F132" s="264" t="s">
        <v>173</v>
      </c>
      <c r="G132" s="262"/>
      <c r="H132" s="265">
        <v>476.06999999999999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1" t="s">
        <v>168</v>
      </c>
      <c r="AU132" s="271" t="s">
        <v>88</v>
      </c>
      <c r="AV132" s="15" t="s">
        <v>167</v>
      </c>
      <c r="AW132" s="15" t="s">
        <v>35</v>
      </c>
      <c r="AX132" s="15" t="s">
        <v>86</v>
      </c>
      <c r="AY132" s="271" t="s">
        <v>160</v>
      </c>
    </row>
    <row r="133" s="2" customFormat="1" ht="44.25" customHeight="1">
      <c r="A133" s="38"/>
      <c r="B133" s="39"/>
      <c r="C133" s="226" t="s">
        <v>178</v>
      </c>
      <c r="D133" s="226" t="s">
        <v>162</v>
      </c>
      <c r="E133" s="227" t="s">
        <v>1544</v>
      </c>
      <c r="F133" s="228" t="s">
        <v>1545</v>
      </c>
      <c r="G133" s="229" t="s">
        <v>165</v>
      </c>
      <c r="H133" s="230">
        <v>7.024</v>
      </c>
      <c r="I133" s="231"/>
      <c r="J133" s="232">
        <f>ROUND(I133*H133,2)</f>
        <v>0</v>
      </c>
      <c r="K133" s="228" t="s">
        <v>166</v>
      </c>
      <c r="L133" s="44"/>
      <c r="M133" s="233" t="s">
        <v>1</v>
      </c>
      <c r="N133" s="234" t="s">
        <v>44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167</v>
      </c>
      <c r="AT133" s="237" t="s">
        <v>162</v>
      </c>
      <c r="AU133" s="237" t="s">
        <v>88</v>
      </c>
      <c r="AY133" s="17" t="s">
        <v>160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86</v>
      </c>
      <c r="BK133" s="238">
        <f>ROUND(I133*H133,2)</f>
        <v>0</v>
      </c>
      <c r="BL133" s="17" t="s">
        <v>167</v>
      </c>
      <c r="BM133" s="237" t="s">
        <v>181</v>
      </c>
    </row>
    <row r="134" s="13" customFormat="1">
      <c r="A134" s="13"/>
      <c r="B134" s="239"/>
      <c r="C134" s="240"/>
      <c r="D134" s="241" t="s">
        <v>168</v>
      </c>
      <c r="E134" s="242" t="s">
        <v>1</v>
      </c>
      <c r="F134" s="243" t="s">
        <v>1546</v>
      </c>
      <c r="G134" s="240"/>
      <c r="H134" s="242" t="s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168</v>
      </c>
      <c r="AU134" s="249" t="s">
        <v>88</v>
      </c>
      <c r="AV134" s="13" t="s">
        <v>86</v>
      </c>
      <c r="AW134" s="13" t="s">
        <v>35</v>
      </c>
      <c r="AX134" s="13" t="s">
        <v>79</v>
      </c>
      <c r="AY134" s="249" t="s">
        <v>160</v>
      </c>
    </row>
    <row r="135" s="14" customFormat="1">
      <c r="A135" s="14"/>
      <c r="B135" s="250"/>
      <c r="C135" s="251"/>
      <c r="D135" s="241" t="s">
        <v>168</v>
      </c>
      <c r="E135" s="252" t="s">
        <v>1</v>
      </c>
      <c r="F135" s="253" t="s">
        <v>1547</v>
      </c>
      <c r="G135" s="251"/>
      <c r="H135" s="254">
        <v>7.024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168</v>
      </c>
      <c r="AU135" s="260" t="s">
        <v>88</v>
      </c>
      <c r="AV135" s="14" t="s">
        <v>88</v>
      </c>
      <c r="AW135" s="14" t="s">
        <v>35</v>
      </c>
      <c r="AX135" s="14" t="s">
        <v>79</v>
      </c>
      <c r="AY135" s="260" t="s">
        <v>160</v>
      </c>
    </row>
    <row r="136" s="15" customFormat="1">
      <c r="A136" s="15"/>
      <c r="B136" s="261"/>
      <c r="C136" s="262"/>
      <c r="D136" s="241" t="s">
        <v>168</v>
      </c>
      <c r="E136" s="263" t="s">
        <v>1</v>
      </c>
      <c r="F136" s="264" t="s">
        <v>173</v>
      </c>
      <c r="G136" s="262"/>
      <c r="H136" s="265">
        <v>7.024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168</v>
      </c>
      <c r="AU136" s="271" t="s">
        <v>88</v>
      </c>
      <c r="AV136" s="15" t="s">
        <v>167</v>
      </c>
      <c r="AW136" s="15" t="s">
        <v>35</v>
      </c>
      <c r="AX136" s="15" t="s">
        <v>86</v>
      </c>
      <c r="AY136" s="271" t="s">
        <v>160</v>
      </c>
    </row>
    <row r="137" s="2" customFormat="1" ht="16.5" customHeight="1">
      <c r="A137" s="38"/>
      <c r="B137" s="39"/>
      <c r="C137" s="272" t="s">
        <v>167</v>
      </c>
      <c r="D137" s="272" t="s">
        <v>216</v>
      </c>
      <c r="E137" s="273" t="s">
        <v>235</v>
      </c>
      <c r="F137" s="274" t="s">
        <v>236</v>
      </c>
      <c r="G137" s="275" t="s">
        <v>219</v>
      </c>
      <c r="H137" s="276">
        <v>26.265999999999998</v>
      </c>
      <c r="I137" s="277"/>
      <c r="J137" s="278">
        <f>ROUND(I137*H137,2)</f>
        <v>0</v>
      </c>
      <c r="K137" s="274" t="s">
        <v>166</v>
      </c>
      <c r="L137" s="279"/>
      <c r="M137" s="280" t="s">
        <v>1</v>
      </c>
      <c r="N137" s="281" t="s">
        <v>44</v>
      </c>
      <c r="O137" s="91"/>
      <c r="P137" s="235">
        <f>O137*H137</f>
        <v>0</v>
      </c>
      <c r="Q137" s="235">
        <v>1</v>
      </c>
      <c r="R137" s="235">
        <f>Q137*H137</f>
        <v>26.265999999999998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191</v>
      </c>
      <c r="AT137" s="237" t="s">
        <v>216</v>
      </c>
      <c r="AU137" s="237" t="s">
        <v>88</v>
      </c>
      <c r="AY137" s="17" t="s">
        <v>160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86</v>
      </c>
      <c r="BK137" s="238">
        <f>ROUND(I137*H137,2)</f>
        <v>0</v>
      </c>
      <c r="BL137" s="17" t="s">
        <v>167</v>
      </c>
      <c r="BM137" s="237" t="s">
        <v>191</v>
      </c>
    </row>
    <row r="138" s="13" customFormat="1">
      <c r="A138" s="13"/>
      <c r="B138" s="239"/>
      <c r="C138" s="240"/>
      <c r="D138" s="241" t="s">
        <v>168</v>
      </c>
      <c r="E138" s="242" t="s">
        <v>1</v>
      </c>
      <c r="F138" s="243" t="s">
        <v>1546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168</v>
      </c>
      <c r="AU138" s="249" t="s">
        <v>88</v>
      </c>
      <c r="AV138" s="13" t="s">
        <v>86</v>
      </c>
      <c r="AW138" s="13" t="s">
        <v>35</v>
      </c>
      <c r="AX138" s="13" t="s">
        <v>79</v>
      </c>
      <c r="AY138" s="249" t="s">
        <v>160</v>
      </c>
    </row>
    <row r="139" s="14" customFormat="1">
      <c r="A139" s="14"/>
      <c r="B139" s="250"/>
      <c r="C139" s="251"/>
      <c r="D139" s="241" t="s">
        <v>168</v>
      </c>
      <c r="E139" s="252" t="s">
        <v>1</v>
      </c>
      <c r="F139" s="253" t="s">
        <v>1548</v>
      </c>
      <c r="G139" s="251"/>
      <c r="H139" s="254">
        <v>14.048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168</v>
      </c>
      <c r="AU139" s="260" t="s">
        <v>88</v>
      </c>
      <c r="AV139" s="14" t="s">
        <v>88</v>
      </c>
      <c r="AW139" s="14" t="s">
        <v>35</v>
      </c>
      <c r="AX139" s="14" t="s">
        <v>79</v>
      </c>
      <c r="AY139" s="260" t="s">
        <v>160</v>
      </c>
    </row>
    <row r="140" s="15" customFormat="1">
      <c r="A140" s="15"/>
      <c r="B140" s="261"/>
      <c r="C140" s="262"/>
      <c r="D140" s="241" t="s">
        <v>168</v>
      </c>
      <c r="E140" s="263" t="s">
        <v>1</v>
      </c>
      <c r="F140" s="264" t="s">
        <v>173</v>
      </c>
      <c r="G140" s="262"/>
      <c r="H140" s="265">
        <v>14.048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168</v>
      </c>
      <c r="AU140" s="271" t="s">
        <v>88</v>
      </c>
      <c r="AV140" s="15" t="s">
        <v>167</v>
      </c>
      <c r="AW140" s="15" t="s">
        <v>35</v>
      </c>
      <c r="AX140" s="15" t="s">
        <v>79</v>
      </c>
      <c r="AY140" s="271" t="s">
        <v>160</v>
      </c>
    </row>
    <row r="141" s="14" customFormat="1">
      <c r="A141" s="14"/>
      <c r="B141" s="250"/>
      <c r="C141" s="251"/>
      <c r="D141" s="241" t="s">
        <v>168</v>
      </c>
      <c r="E141" s="252" t="s">
        <v>1</v>
      </c>
      <c r="F141" s="253" t="s">
        <v>1549</v>
      </c>
      <c r="G141" s="251"/>
      <c r="H141" s="254">
        <v>26.265999999999998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168</v>
      </c>
      <c r="AU141" s="260" t="s">
        <v>88</v>
      </c>
      <c r="AV141" s="14" t="s">
        <v>88</v>
      </c>
      <c r="AW141" s="14" t="s">
        <v>35</v>
      </c>
      <c r="AX141" s="14" t="s">
        <v>79</v>
      </c>
      <c r="AY141" s="260" t="s">
        <v>160</v>
      </c>
    </row>
    <row r="142" s="15" customFormat="1">
      <c r="A142" s="15"/>
      <c r="B142" s="261"/>
      <c r="C142" s="262"/>
      <c r="D142" s="241" t="s">
        <v>168</v>
      </c>
      <c r="E142" s="263" t="s">
        <v>1</v>
      </c>
      <c r="F142" s="264" t="s">
        <v>173</v>
      </c>
      <c r="G142" s="262"/>
      <c r="H142" s="265">
        <v>26.265999999999998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168</v>
      </c>
      <c r="AU142" s="271" t="s">
        <v>88</v>
      </c>
      <c r="AV142" s="15" t="s">
        <v>167</v>
      </c>
      <c r="AW142" s="15" t="s">
        <v>35</v>
      </c>
      <c r="AX142" s="15" t="s">
        <v>86</v>
      </c>
      <c r="AY142" s="271" t="s">
        <v>160</v>
      </c>
    </row>
    <row r="143" s="2" customFormat="1" ht="16.5" customHeight="1">
      <c r="A143" s="38"/>
      <c r="B143" s="39"/>
      <c r="C143" s="272" t="s">
        <v>215</v>
      </c>
      <c r="D143" s="272" t="s">
        <v>216</v>
      </c>
      <c r="E143" s="273" t="s">
        <v>1550</v>
      </c>
      <c r="F143" s="274" t="s">
        <v>1551</v>
      </c>
      <c r="G143" s="275" t="s">
        <v>219</v>
      </c>
      <c r="H143" s="276">
        <v>2.3479999999999999</v>
      </c>
      <c r="I143" s="277"/>
      <c r="J143" s="278">
        <f>ROUND(I143*H143,2)</f>
        <v>0</v>
      </c>
      <c r="K143" s="274" t="s">
        <v>166</v>
      </c>
      <c r="L143" s="279"/>
      <c r="M143" s="280" t="s">
        <v>1</v>
      </c>
      <c r="N143" s="281" t="s">
        <v>44</v>
      </c>
      <c r="O143" s="91"/>
      <c r="P143" s="235">
        <f>O143*H143</f>
        <v>0</v>
      </c>
      <c r="Q143" s="235">
        <v>1</v>
      </c>
      <c r="R143" s="235">
        <f>Q143*H143</f>
        <v>2.3479999999999999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191</v>
      </c>
      <c r="AT143" s="237" t="s">
        <v>216</v>
      </c>
      <c r="AU143" s="237" t="s">
        <v>88</v>
      </c>
      <c r="AY143" s="17" t="s">
        <v>160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86</v>
      </c>
      <c r="BK143" s="238">
        <f>ROUND(I143*H143,2)</f>
        <v>0</v>
      </c>
      <c r="BL143" s="17" t="s">
        <v>167</v>
      </c>
      <c r="BM143" s="237" t="s">
        <v>206</v>
      </c>
    </row>
    <row r="144" s="13" customFormat="1">
      <c r="A144" s="13"/>
      <c r="B144" s="239"/>
      <c r="C144" s="240"/>
      <c r="D144" s="241" t="s">
        <v>168</v>
      </c>
      <c r="E144" s="242" t="s">
        <v>1</v>
      </c>
      <c r="F144" s="243" t="s">
        <v>1552</v>
      </c>
      <c r="G144" s="240"/>
      <c r="H144" s="242" t="s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168</v>
      </c>
      <c r="AU144" s="249" t="s">
        <v>88</v>
      </c>
      <c r="AV144" s="13" t="s">
        <v>86</v>
      </c>
      <c r="AW144" s="13" t="s">
        <v>35</v>
      </c>
      <c r="AX144" s="13" t="s">
        <v>79</v>
      </c>
      <c r="AY144" s="249" t="s">
        <v>160</v>
      </c>
    </row>
    <row r="145" s="14" customFormat="1">
      <c r="A145" s="14"/>
      <c r="B145" s="250"/>
      <c r="C145" s="251"/>
      <c r="D145" s="241" t="s">
        <v>168</v>
      </c>
      <c r="E145" s="252" t="s">
        <v>1</v>
      </c>
      <c r="F145" s="253" t="s">
        <v>1553</v>
      </c>
      <c r="G145" s="251"/>
      <c r="H145" s="254">
        <v>1.7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168</v>
      </c>
      <c r="AU145" s="260" t="s">
        <v>88</v>
      </c>
      <c r="AV145" s="14" t="s">
        <v>88</v>
      </c>
      <c r="AW145" s="14" t="s">
        <v>35</v>
      </c>
      <c r="AX145" s="14" t="s">
        <v>79</v>
      </c>
      <c r="AY145" s="260" t="s">
        <v>160</v>
      </c>
    </row>
    <row r="146" s="15" customFormat="1">
      <c r="A146" s="15"/>
      <c r="B146" s="261"/>
      <c r="C146" s="262"/>
      <c r="D146" s="241" t="s">
        <v>168</v>
      </c>
      <c r="E146" s="263" t="s">
        <v>1</v>
      </c>
      <c r="F146" s="264" t="s">
        <v>173</v>
      </c>
      <c r="G146" s="262"/>
      <c r="H146" s="265">
        <v>1.7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168</v>
      </c>
      <c r="AU146" s="271" t="s">
        <v>88</v>
      </c>
      <c r="AV146" s="15" t="s">
        <v>167</v>
      </c>
      <c r="AW146" s="15" t="s">
        <v>35</v>
      </c>
      <c r="AX146" s="15" t="s">
        <v>79</v>
      </c>
      <c r="AY146" s="271" t="s">
        <v>160</v>
      </c>
    </row>
    <row r="147" s="14" customFormat="1">
      <c r="A147" s="14"/>
      <c r="B147" s="250"/>
      <c r="C147" s="251"/>
      <c r="D147" s="241" t="s">
        <v>168</v>
      </c>
      <c r="E147" s="252" t="s">
        <v>1</v>
      </c>
      <c r="F147" s="253" t="s">
        <v>1554</v>
      </c>
      <c r="G147" s="251"/>
      <c r="H147" s="254">
        <v>2.3479999999999999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168</v>
      </c>
      <c r="AU147" s="260" t="s">
        <v>88</v>
      </c>
      <c r="AV147" s="14" t="s">
        <v>88</v>
      </c>
      <c r="AW147" s="14" t="s">
        <v>35</v>
      </c>
      <c r="AX147" s="14" t="s">
        <v>79</v>
      </c>
      <c r="AY147" s="260" t="s">
        <v>160</v>
      </c>
    </row>
    <row r="148" s="15" customFormat="1">
      <c r="A148" s="15"/>
      <c r="B148" s="261"/>
      <c r="C148" s="262"/>
      <c r="D148" s="241" t="s">
        <v>168</v>
      </c>
      <c r="E148" s="263" t="s">
        <v>1</v>
      </c>
      <c r="F148" s="264" t="s">
        <v>173</v>
      </c>
      <c r="G148" s="262"/>
      <c r="H148" s="265">
        <v>2.3479999999999999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1" t="s">
        <v>168</v>
      </c>
      <c r="AU148" s="271" t="s">
        <v>88</v>
      </c>
      <c r="AV148" s="15" t="s">
        <v>167</v>
      </c>
      <c r="AW148" s="15" t="s">
        <v>35</v>
      </c>
      <c r="AX148" s="15" t="s">
        <v>86</v>
      </c>
      <c r="AY148" s="271" t="s">
        <v>160</v>
      </c>
    </row>
    <row r="149" s="2" customFormat="1" ht="37.8" customHeight="1">
      <c r="A149" s="38"/>
      <c r="B149" s="39"/>
      <c r="C149" s="226" t="s">
        <v>191</v>
      </c>
      <c r="D149" s="226" t="s">
        <v>162</v>
      </c>
      <c r="E149" s="227" t="s">
        <v>1438</v>
      </c>
      <c r="F149" s="228" t="s">
        <v>1439</v>
      </c>
      <c r="G149" s="229" t="s">
        <v>242</v>
      </c>
      <c r="H149" s="230">
        <v>5</v>
      </c>
      <c r="I149" s="231"/>
      <c r="J149" s="232">
        <f>ROUND(I149*H149,2)</f>
        <v>0</v>
      </c>
      <c r="K149" s="228" t="s">
        <v>166</v>
      </c>
      <c r="L149" s="44"/>
      <c r="M149" s="233" t="s">
        <v>1</v>
      </c>
      <c r="N149" s="234" t="s">
        <v>44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167</v>
      </c>
      <c r="AT149" s="237" t="s">
        <v>162</v>
      </c>
      <c r="AU149" s="237" t="s">
        <v>88</v>
      </c>
      <c r="AY149" s="17" t="s">
        <v>160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86</v>
      </c>
      <c r="BK149" s="238">
        <f>ROUND(I149*H149,2)</f>
        <v>0</v>
      </c>
      <c r="BL149" s="17" t="s">
        <v>167</v>
      </c>
      <c r="BM149" s="237" t="s">
        <v>211</v>
      </c>
    </row>
    <row r="150" s="13" customFormat="1">
      <c r="A150" s="13"/>
      <c r="B150" s="239"/>
      <c r="C150" s="240"/>
      <c r="D150" s="241" t="s">
        <v>168</v>
      </c>
      <c r="E150" s="242" t="s">
        <v>1</v>
      </c>
      <c r="F150" s="243" t="s">
        <v>1555</v>
      </c>
      <c r="G150" s="240"/>
      <c r="H150" s="242" t="s">
        <v>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168</v>
      </c>
      <c r="AU150" s="249" t="s">
        <v>88</v>
      </c>
      <c r="AV150" s="13" t="s">
        <v>86</v>
      </c>
      <c r="AW150" s="13" t="s">
        <v>35</v>
      </c>
      <c r="AX150" s="13" t="s">
        <v>79</v>
      </c>
      <c r="AY150" s="249" t="s">
        <v>160</v>
      </c>
    </row>
    <row r="151" s="14" customFormat="1">
      <c r="A151" s="14"/>
      <c r="B151" s="250"/>
      <c r="C151" s="251"/>
      <c r="D151" s="241" t="s">
        <v>168</v>
      </c>
      <c r="E151" s="252" t="s">
        <v>1</v>
      </c>
      <c r="F151" s="253" t="s">
        <v>1556</v>
      </c>
      <c r="G151" s="251"/>
      <c r="H151" s="254">
        <v>5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168</v>
      </c>
      <c r="AU151" s="260" t="s">
        <v>88</v>
      </c>
      <c r="AV151" s="14" t="s">
        <v>88</v>
      </c>
      <c r="AW151" s="14" t="s">
        <v>35</v>
      </c>
      <c r="AX151" s="14" t="s">
        <v>79</v>
      </c>
      <c r="AY151" s="260" t="s">
        <v>160</v>
      </c>
    </row>
    <row r="152" s="15" customFormat="1">
      <c r="A152" s="15"/>
      <c r="B152" s="261"/>
      <c r="C152" s="262"/>
      <c r="D152" s="241" t="s">
        <v>168</v>
      </c>
      <c r="E152" s="263" t="s">
        <v>1</v>
      </c>
      <c r="F152" s="264" t="s">
        <v>173</v>
      </c>
      <c r="G152" s="262"/>
      <c r="H152" s="265">
        <v>5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1" t="s">
        <v>168</v>
      </c>
      <c r="AU152" s="271" t="s">
        <v>88</v>
      </c>
      <c r="AV152" s="15" t="s">
        <v>167</v>
      </c>
      <c r="AW152" s="15" t="s">
        <v>35</v>
      </c>
      <c r="AX152" s="15" t="s">
        <v>86</v>
      </c>
      <c r="AY152" s="271" t="s">
        <v>160</v>
      </c>
    </row>
    <row r="153" s="2" customFormat="1" ht="37.8" customHeight="1">
      <c r="A153" s="38"/>
      <c r="B153" s="39"/>
      <c r="C153" s="226" t="s">
        <v>234</v>
      </c>
      <c r="D153" s="226" t="s">
        <v>162</v>
      </c>
      <c r="E153" s="227" t="s">
        <v>1447</v>
      </c>
      <c r="F153" s="228" t="s">
        <v>1448</v>
      </c>
      <c r="G153" s="229" t="s">
        <v>242</v>
      </c>
      <c r="H153" s="230">
        <v>5</v>
      </c>
      <c r="I153" s="231"/>
      <c r="J153" s="232">
        <f>ROUND(I153*H153,2)</f>
        <v>0</v>
      </c>
      <c r="K153" s="228" t="s">
        <v>166</v>
      </c>
      <c r="L153" s="44"/>
      <c r="M153" s="233" t="s">
        <v>1</v>
      </c>
      <c r="N153" s="234" t="s">
        <v>44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167</v>
      </c>
      <c r="AT153" s="237" t="s">
        <v>162</v>
      </c>
      <c r="AU153" s="237" t="s">
        <v>88</v>
      </c>
      <c r="AY153" s="17" t="s">
        <v>160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86</v>
      </c>
      <c r="BK153" s="238">
        <f>ROUND(I153*H153,2)</f>
        <v>0</v>
      </c>
      <c r="BL153" s="17" t="s">
        <v>167</v>
      </c>
      <c r="BM153" s="237" t="s">
        <v>220</v>
      </c>
    </row>
    <row r="154" s="13" customFormat="1">
      <c r="A154" s="13"/>
      <c r="B154" s="239"/>
      <c r="C154" s="240"/>
      <c r="D154" s="241" t="s">
        <v>168</v>
      </c>
      <c r="E154" s="242" t="s">
        <v>1</v>
      </c>
      <c r="F154" s="243" t="s">
        <v>1555</v>
      </c>
      <c r="G154" s="240"/>
      <c r="H154" s="242" t="s">
        <v>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168</v>
      </c>
      <c r="AU154" s="249" t="s">
        <v>88</v>
      </c>
      <c r="AV154" s="13" t="s">
        <v>86</v>
      </c>
      <c r="AW154" s="13" t="s">
        <v>35</v>
      </c>
      <c r="AX154" s="13" t="s">
        <v>79</v>
      </c>
      <c r="AY154" s="249" t="s">
        <v>160</v>
      </c>
    </row>
    <row r="155" s="14" customFormat="1">
      <c r="A155" s="14"/>
      <c r="B155" s="250"/>
      <c r="C155" s="251"/>
      <c r="D155" s="241" t="s">
        <v>168</v>
      </c>
      <c r="E155" s="252" t="s">
        <v>1</v>
      </c>
      <c r="F155" s="253" t="s">
        <v>1556</v>
      </c>
      <c r="G155" s="251"/>
      <c r="H155" s="254">
        <v>5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168</v>
      </c>
      <c r="AU155" s="260" t="s">
        <v>88</v>
      </c>
      <c r="AV155" s="14" t="s">
        <v>88</v>
      </c>
      <c r="AW155" s="14" t="s">
        <v>35</v>
      </c>
      <c r="AX155" s="14" t="s">
        <v>79</v>
      </c>
      <c r="AY155" s="260" t="s">
        <v>160</v>
      </c>
    </row>
    <row r="156" s="15" customFormat="1">
      <c r="A156" s="15"/>
      <c r="B156" s="261"/>
      <c r="C156" s="262"/>
      <c r="D156" s="241" t="s">
        <v>168</v>
      </c>
      <c r="E156" s="263" t="s">
        <v>1</v>
      </c>
      <c r="F156" s="264" t="s">
        <v>173</v>
      </c>
      <c r="G156" s="262"/>
      <c r="H156" s="265">
        <v>5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1" t="s">
        <v>168</v>
      </c>
      <c r="AU156" s="271" t="s">
        <v>88</v>
      </c>
      <c r="AV156" s="15" t="s">
        <v>167</v>
      </c>
      <c r="AW156" s="15" t="s">
        <v>35</v>
      </c>
      <c r="AX156" s="15" t="s">
        <v>86</v>
      </c>
      <c r="AY156" s="271" t="s">
        <v>160</v>
      </c>
    </row>
    <row r="157" s="2" customFormat="1" ht="16.5" customHeight="1">
      <c r="A157" s="38"/>
      <c r="B157" s="39"/>
      <c r="C157" s="272" t="s">
        <v>206</v>
      </c>
      <c r="D157" s="272" t="s">
        <v>216</v>
      </c>
      <c r="E157" s="273" t="s">
        <v>1450</v>
      </c>
      <c r="F157" s="274" t="s">
        <v>1451</v>
      </c>
      <c r="G157" s="275" t="s">
        <v>1069</v>
      </c>
      <c r="H157" s="276">
        <v>0.074999999999999997</v>
      </c>
      <c r="I157" s="277"/>
      <c r="J157" s="278">
        <f>ROUND(I157*H157,2)</f>
        <v>0</v>
      </c>
      <c r="K157" s="274" t="s">
        <v>166</v>
      </c>
      <c r="L157" s="279"/>
      <c r="M157" s="280" t="s">
        <v>1</v>
      </c>
      <c r="N157" s="281" t="s">
        <v>44</v>
      </c>
      <c r="O157" s="91"/>
      <c r="P157" s="235">
        <f>O157*H157</f>
        <v>0</v>
      </c>
      <c r="Q157" s="235">
        <v>0.001</v>
      </c>
      <c r="R157" s="235">
        <f>Q157*H157</f>
        <v>7.4999999999999993E-05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191</v>
      </c>
      <c r="AT157" s="237" t="s">
        <v>216</v>
      </c>
      <c r="AU157" s="237" t="s">
        <v>88</v>
      </c>
      <c r="AY157" s="17" t="s">
        <v>160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86</v>
      </c>
      <c r="BK157" s="238">
        <f>ROUND(I157*H157,2)</f>
        <v>0</v>
      </c>
      <c r="BL157" s="17" t="s">
        <v>167</v>
      </c>
      <c r="BM157" s="237" t="s">
        <v>230</v>
      </c>
    </row>
    <row r="158" s="14" customFormat="1">
      <c r="A158" s="14"/>
      <c r="B158" s="250"/>
      <c r="C158" s="251"/>
      <c r="D158" s="241" t="s">
        <v>168</v>
      </c>
      <c r="E158" s="252" t="s">
        <v>1</v>
      </c>
      <c r="F158" s="253" t="s">
        <v>1557</v>
      </c>
      <c r="G158" s="251"/>
      <c r="H158" s="254">
        <v>0.074999999999999997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168</v>
      </c>
      <c r="AU158" s="260" t="s">
        <v>88</v>
      </c>
      <c r="AV158" s="14" t="s">
        <v>88</v>
      </c>
      <c r="AW158" s="14" t="s">
        <v>35</v>
      </c>
      <c r="AX158" s="14" t="s">
        <v>79</v>
      </c>
      <c r="AY158" s="260" t="s">
        <v>160</v>
      </c>
    </row>
    <row r="159" s="15" customFormat="1">
      <c r="A159" s="15"/>
      <c r="B159" s="261"/>
      <c r="C159" s="262"/>
      <c r="D159" s="241" t="s">
        <v>168</v>
      </c>
      <c r="E159" s="263" t="s">
        <v>1</v>
      </c>
      <c r="F159" s="264" t="s">
        <v>173</v>
      </c>
      <c r="G159" s="262"/>
      <c r="H159" s="265">
        <v>0.074999999999999997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1" t="s">
        <v>168</v>
      </c>
      <c r="AU159" s="271" t="s">
        <v>88</v>
      </c>
      <c r="AV159" s="15" t="s">
        <v>167</v>
      </c>
      <c r="AW159" s="15" t="s">
        <v>35</v>
      </c>
      <c r="AX159" s="15" t="s">
        <v>86</v>
      </c>
      <c r="AY159" s="271" t="s">
        <v>160</v>
      </c>
    </row>
    <row r="160" s="12" customFormat="1" ht="22.8" customHeight="1">
      <c r="A160" s="12"/>
      <c r="B160" s="210"/>
      <c r="C160" s="211"/>
      <c r="D160" s="212" t="s">
        <v>78</v>
      </c>
      <c r="E160" s="224" t="s">
        <v>191</v>
      </c>
      <c r="F160" s="224" t="s">
        <v>1558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SUM(P161:P164)</f>
        <v>0</v>
      </c>
      <c r="Q160" s="218"/>
      <c r="R160" s="219">
        <f>SUM(R161:R164)</f>
        <v>0</v>
      </c>
      <c r="S160" s="218"/>
      <c r="T160" s="220">
        <f>SUM(T161:T164)</f>
        <v>0.48191999999999996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86</v>
      </c>
      <c r="AT160" s="222" t="s">
        <v>78</v>
      </c>
      <c r="AU160" s="222" t="s">
        <v>86</v>
      </c>
      <c r="AY160" s="221" t="s">
        <v>160</v>
      </c>
      <c r="BK160" s="223">
        <f>SUM(BK161:BK164)</f>
        <v>0</v>
      </c>
    </row>
    <row r="161" s="2" customFormat="1" ht="33" customHeight="1">
      <c r="A161" s="38"/>
      <c r="B161" s="39"/>
      <c r="C161" s="226" t="s">
        <v>259</v>
      </c>
      <c r="D161" s="226" t="s">
        <v>162</v>
      </c>
      <c r="E161" s="227" t="s">
        <v>1559</v>
      </c>
      <c r="F161" s="228" t="s">
        <v>1560</v>
      </c>
      <c r="G161" s="229" t="s">
        <v>165</v>
      </c>
      <c r="H161" s="230">
        <v>0.251</v>
      </c>
      <c r="I161" s="231"/>
      <c r="J161" s="232">
        <f>ROUND(I161*H161,2)</f>
        <v>0</v>
      </c>
      <c r="K161" s="228" t="s">
        <v>166</v>
      </c>
      <c r="L161" s="44"/>
      <c r="M161" s="233" t="s">
        <v>1</v>
      </c>
      <c r="N161" s="234" t="s">
        <v>44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1.9199999999999999</v>
      </c>
      <c r="T161" s="236">
        <f>S161*H161</f>
        <v>0.48191999999999996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167</v>
      </c>
      <c r="AT161" s="237" t="s">
        <v>162</v>
      </c>
      <c r="AU161" s="237" t="s">
        <v>88</v>
      </c>
      <c r="AY161" s="17" t="s">
        <v>160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86</v>
      </c>
      <c r="BK161" s="238">
        <f>ROUND(I161*H161,2)</f>
        <v>0</v>
      </c>
      <c r="BL161" s="17" t="s">
        <v>167</v>
      </c>
      <c r="BM161" s="237" t="s">
        <v>237</v>
      </c>
    </row>
    <row r="162" s="13" customFormat="1">
      <c r="A162" s="13"/>
      <c r="B162" s="239"/>
      <c r="C162" s="240"/>
      <c r="D162" s="241" t="s">
        <v>168</v>
      </c>
      <c r="E162" s="242" t="s">
        <v>1</v>
      </c>
      <c r="F162" s="243" t="s">
        <v>1561</v>
      </c>
      <c r="G162" s="240"/>
      <c r="H162" s="242" t="s">
        <v>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168</v>
      </c>
      <c r="AU162" s="249" t="s">
        <v>88</v>
      </c>
      <c r="AV162" s="13" t="s">
        <v>86</v>
      </c>
      <c r="AW162" s="13" t="s">
        <v>35</v>
      </c>
      <c r="AX162" s="13" t="s">
        <v>79</v>
      </c>
      <c r="AY162" s="249" t="s">
        <v>160</v>
      </c>
    </row>
    <row r="163" s="14" customFormat="1">
      <c r="A163" s="14"/>
      <c r="B163" s="250"/>
      <c r="C163" s="251"/>
      <c r="D163" s="241" t="s">
        <v>168</v>
      </c>
      <c r="E163" s="252" t="s">
        <v>1</v>
      </c>
      <c r="F163" s="253" t="s">
        <v>1562</v>
      </c>
      <c r="G163" s="251"/>
      <c r="H163" s="254">
        <v>0.251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168</v>
      </c>
      <c r="AU163" s="260" t="s">
        <v>88</v>
      </c>
      <c r="AV163" s="14" t="s">
        <v>88</v>
      </c>
      <c r="AW163" s="14" t="s">
        <v>35</v>
      </c>
      <c r="AX163" s="14" t="s">
        <v>79</v>
      </c>
      <c r="AY163" s="260" t="s">
        <v>160</v>
      </c>
    </row>
    <row r="164" s="15" customFormat="1">
      <c r="A164" s="15"/>
      <c r="B164" s="261"/>
      <c r="C164" s="262"/>
      <c r="D164" s="241" t="s">
        <v>168</v>
      </c>
      <c r="E164" s="263" t="s">
        <v>1</v>
      </c>
      <c r="F164" s="264" t="s">
        <v>173</v>
      </c>
      <c r="G164" s="262"/>
      <c r="H164" s="265">
        <v>0.251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1" t="s">
        <v>168</v>
      </c>
      <c r="AU164" s="271" t="s">
        <v>88</v>
      </c>
      <c r="AV164" s="15" t="s">
        <v>167</v>
      </c>
      <c r="AW164" s="15" t="s">
        <v>35</v>
      </c>
      <c r="AX164" s="15" t="s">
        <v>86</v>
      </c>
      <c r="AY164" s="271" t="s">
        <v>160</v>
      </c>
    </row>
    <row r="165" s="12" customFormat="1" ht="22.8" customHeight="1">
      <c r="A165" s="12"/>
      <c r="B165" s="210"/>
      <c r="C165" s="211"/>
      <c r="D165" s="212" t="s">
        <v>78</v>
      </c>
      <c r="E165" s="224" t="s">
        <v>234</v>
      </c>
      <c r="F165" s="224" t="s">
        <v>469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SUM(P166:P177)</f>
        <v>0</v>
      </c>
      <c r="Q165" s="218"/>
      <c r="R165" s="219">
        <f>SUM(R166:R177)</f>
        <v>5.2740000000000007E-05</v>
      </c>
      <c r="S165" s="218"/>
      <c r="T165" s="220">
        <f>SUM(T166:T177)</f>
        <v>1.05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86</v>
      </c>
      <c r="AT165" s="222" t="s">
        <v>78</v>
      </c>
      <c r="AU165" s="222" t="s">
        <v>86</v>
      </c>
      <c r="AY165" s="221" t="s">
        <v>160</v>
      </c>
      <c r="BK165" s="223">
        <f>SUM(BK166:BK177)</f>
        <v>0</v>
      </c>
    </row>
    <row r="166" s="2" customFormat="1" ht="16.5" customHeight="1">
      <c r="A166" s="38"/>
      <c r="B166" s="39"/>
      <c r="C166" s="226" t="s">
        <v>220</v>
      </c>
      <c r="D166" s="226" t="s">
        <v>162</v>
      </c>
      <c r="E166" s="227" t="s">
        <v>1563</v>
      </c>
      <c r="F166" s="228" t="s">
        <v>1564</v>
      </c>
      <c r="G166" s="229" t="s">
        <v>165</v>
      </c>
      <c r="H166" s="230">
        <v>5.274</v>
      </c>
      <c r="I166" s="231"/>
      <c r="J166" s="232">
        <f>ROUND(I166*H166,2)</f>
        <v>0</v>
      </c>
      <c r="K166" s="228" t="s">
        <v>166</v>
      </c>
      <c r="L166" s="44"/>
      <c r="M166" s="233" t="s">
        <v>1</v>
      </c>
      <c r="N166" s="234" t="s">
        <v>44</v>
      </c>
      <c r="O166" s="91"/>
      <c r="P166" s="235">
        <f>O166*H166</f>
        <v>0</v>
      </c>
      <c r="Q166" s="235">
        <v>1.0000000000000001E-05</v>
      </c>
      <c r="R166" s="235">
        <f>Q166*H166</f>
        <v>5.2740000000000007E-05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167</v>
      </c>
      <c r="AT166" s="237" t="s">
        <v>162</v>
      </c>
      <c r="AU166" s="237" t="s">
        <v>88</v>
      </c>
      <c r="AY166" s="17" t="s">
        <v>160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86</v>
      </c>
      <c r="BK166" s="238">
        <f>ROUND(I166*H166,2)</f>
        <v>0</v>
      </c>
      <c r="BL166" s="17" t="s">
        <v>167</v>
      </c>
      <c r="BM166" s="237" t="s">
        <v>243</v>
      </c>
    </row>
    <row r="167" s="13" customFormat="1">
      <c r="A167" s="13"/>
      <c r="B167" s="239"/>
      <c r="C167" s="240"/>
      <c r="D167" s="241" t="s">
        <v>168</v>
      </c>
      <c r="E167" s="242" t="s">
        <v>1</v>
      </c>
      <c r="F167" s="243" t="s">
        <v>1565</v>
      </c>
      <c r="G167" s="240"/>
      <c r="H167" s="242" t="s">
        <v>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168</v>
      </c>
      <c r="AU167" s="249" t="s">
        <v>88</v>
      </c>
      <c r="AV167" s="13" t="s">
        <v>86</v>
      </c>
      <c r="AW167" s="13" t="s">
        <v>35</v>
      </c>
      <c r="AX167" s="13" t="s">
        <v>79</v>
      </c>
      <c r="AY167" s="249" t="s">
        <v>160</v>
      </c>
    </row>
    <row r="168" s="14" customFormat="1">
      <c r="A168" s="14"/>
      <c r="B168" s="250"/>
      <c r="C168" s="251"/>
      <c r="D168" s="241" t="s">
        <v>168</v>
      </c>
      <c r="E168" s="252" t="s">
        <v>1</v>
      </c>
      <c r="F168" s="253" t="s">
        <v>1566</v>
      </c>
      <c r="G168" s="251"/>
      <c r="H168" s="254">
        <v>5.274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168</v>
      </c>
      <c r="AU168" s="260" t="s">
        <v>88</v>
      </c>
      <c r="AV168" s="14" t="s">
        <v>88</v>
      </c>
      <c r="AW168" s="14" t="s">
        <v>35</v>
      </c>
      <c r="AX168" s="14" t="s">
        <v>79</v>
      </c>
      <c r="AY168" s="260" t="s">
        <v>160</v>
      </c>
    </row>
    <row r="169" s="15" customFormat="1">
      <c r="A169" s="15"/>
      <c r="B169" s="261"/>
      <c r="C169" s="262"/>
      <c r="D169" s="241" t="s">
        <v>168</v>
      </c>
      <c r="E169" s="263" t="s">
        <v>1</v>
      </c>
      <c r="F169" s="264" t="s">
        <v>173</v>
      </c>
      <c r="G169" s="262"/>
      <c r="H169" s="265">
        <v>5.274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1" t="s">
        <v>168</v>
      </c>
      <c r="AU169" s="271" t="s">
        <v>88</v>
      </c>
      <c r="AV169" s="15" t="s">
        <v>167</v>
      </c>
      <c r="AW169" s="15" t="s">
        <v>35</v>
      </c>
      <c r="AX169" s="15" t="s">
        <v>86</v>
      </c>
      <c r="AY169" s="271" t="s">
        <v>160</v>
      </c>
    </row>
    <row r="170" s="2" customFormat="1" ht="24.15" customHeight="1">
      <c r="A170" s="38"/>
      <c r="B170" s="39"/>
      <c r="C170" s="226" t="s">
        <v>8</v>
      </c>
      <c r="D170" s="226" t="s">
        <v>162</v>
      </c>
      <c r="E170" s="227" t="s">
        <v>1567</v>
      </c>
      <c r="F170" s="228" t="s">
        <v>1568</v>
      </c>
      <c r="G170" s="229" t="s">
        <v>1168</v>
      </c>
      <c r="H170" s="230">
        <v>2</v>
      </c>
      <c r="I170" s="231"/>
      <c r="J170" s="232">
        <f>ROUND(I170*H170,2)</f>
        <v>0</v>
      </c>
      <c r="K170" s="228" t="s">
        <v>166</v>
      </c>
      <c r="L170" s="44"/>
      <c r="M170" s="233" t="s">
        <v>1</v>
      </c>
      <c r="N170" s="234" t="s">
        <v>44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167</v>
      </c>
      <c r="AT170" s="237" t="s">
        <v>162</v>
      </c>
      <c r="AU170" s="237" t="s">
        <v>88</v>
      </c>
      <c r="AY170" s="17" t="s">
        <v>160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86</v>
      </c>
      <c r="BK170" s="238">
        <f>ROUND(I170*H170,2)</f>
        <v>0</v>
      </c>
      <c r="BL170" s="17" t="s">
        <v>167</v>
      </c>
      <c r="BM170" s="237" t="s">
        <v>250</v>
      </c>
    </row>
    <row r="171" s="13" customFormat="1">
      <c r="A171" s="13"/>
      <c r="B171" s="239"/>
      <c r="C171" s="240"/>
      <c r="D171" s="241" t="s">
        <v>168</v>
      </c>
      <c r="E171" s="242" t="s">
        <v>1</v>
      </c>
      <c r="F171" s="243" t="s">
        <v>1569</v>
      </c>
      <c r="G171" s="240"/>
      <c r="H171" s="242" t="s">
        <v>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168</v>
      </c>
      <c r="AU171" s="249" t="s">
        <v>88</v>
      </c>
      <c r="AV171" s="13" t="s">
        <v>86</v>
      </c>
      <c r="AW171" s="13" t="s">
        <v>35</v>
      </c>
      <c r="AX171" s="13" t="s">
        <v>79</v>
      </c>
      <c r="AY171" s="249" t="s">
        <v>160</v>
      </c>
    </row>
    <row r="172" s="14" customFormat="1">
      <c r="A172" s="14"/>
      <c r="B172" s="250"/>
      <c r="C172" s="251"/>
      <c r="D172" s="241" t="s">
        <v>168</v>
      </c>
      <c r="E172" s="252" t="s">
        <v>1</v>
      </c>
      <c r="F172" s="253" t="s">
        <v>88</v>
      </c>
      <c r="G172" s="251"/>
      <c r="H172" s="254">
        <v>2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168</v>
      </c>
      <c r="AU172" s="260" t="s">
        <v>88</v>
      </c>
      <c r="AV172" s="14" t="s">
        <v>88</v>
      </c>
      <c r="AW172" s="14" t="s">
        <v>35</v>
      </c>
      <c r="AX172" s="14" t="s">
        <v>79</v>
      </c>
      <c r="AY172" s="260" t="s">
        <v>160</v>
      </c>
    </row>
    <row r="173" s="15" customFormat="1">
      <c r="A173" s="15"/>
      <c r="B173" s="261"/>
      <c r="C173" s="262"/>
      <c r="D173" s="241" t="s">
        <v>168</v>
      </c>
      <c r="E173" s="263" t="s">
        <v>1</v>
      </c>
      <c r="F173" s="264" t="s">
        <v>173</v>
      </c>
      <c r="G173" s="262"/>
      <c r="H173" s="265">
        <v>2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1" t="s">
        <v>168</v>
      </c>
      <c r="AU173" s="271" t="s">
        <v>88</v>
      </c>
      <c r="AV173" s="15" t="s">
        <v>167</v>
      </c>
      <c r="AW173" s="15" t="s">
        <v>35</v>
      </c>
      <c r="AX173" s="15" t="s">
        <v>86</v>
      </c>
      <c r="AY173" s="271" t="s">
        <v>160</v>
      </c>
    </row>
    <row r="174" s="2" customFormat="1" ht="37.8" customHeight="1">
      <c r="A174" s="38"/>
      <c r="B174" s="39"/>
      <c r="C174" s="226" t="s">
        <v>230</v>
      </c>
      <c r="D174" s="226" t="s">
        <v>162</v>
      </c>
      <c r="E174" s="227" t="s">
        <v>1570</v>
      </c>
      <c r="F174" s="228" t="s">
        <v>1571</v>
      </c>
      <c r="G174" s="229" t="s">
        <v>165</v>
      </c>
      <c r="H174" s="230">
        <v>0.5</v>
      </c>
      <c r="I174" s="231"/>
      <c r="J174" s="232">
        <f>ROUND(I174*H174,2)</f>
        <v>0</v>
      </c>
      <c r="K174" s="228" t="s">
        <v>166</v>
      </c>
      <c r="L174" s="44"/>
      <c r="M174" s="233" t="s">
        <v>1</v>
      </c>
      <c r="N174" s="234" t="s">
        <v>44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2.1000000000000001</v>
      </c>
      <c r="T174" s="236">
        <f>S174*H174</f>
        <v>1.05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167</v>
      </c>
      <c r="AT174" s="237" t="s">
        <v>162</v>
      </c>
      <c r="AU174" s="237" t="s">
        <v>88</v>
      </c>
      <c r="AY174" s="17" t="s">
        <v>160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86</v>
      </c>
      <c r="BK174" s="238">
        <f>ROUND(I174*H174,2)</f>
        <v>0</v>
      </c>
      <c r="BL174" s="17" t="s">
        <v>167</v>
      </c>
      <c r="BM174" s="237" t="s">
        <v>257</v>
      </c>
    </row>
    <row r="175" s="13" customFormat="1">
      <c r="A175" s="13"/>
      <c r="B175" s="239"/>
      <c r="C175" s="240"/>
      <c r="D175" s="241" t="s">
        <v>168</v>
      </c>
      <c r="E175" s="242" t="s">
        <v>1</v>
      </c>
      <c r="F175" s="243" t="s">
        <v>1572</v>
      </c>
      <c r="G175" s="240"/>
      <c r="H175" s="242" t="s">
        <v>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168</v>
      </c>
      <c r="AU175" s="249" t="s">
        <v>88</v>
      </c>
      <c r="AV175" s="13" t="s">
        <v>86</v>
      </c>
      <c r="AW175" s="13" t="s">
        <v>35</v>
      </c>
      <c r="AX175" s="13" t="s">
        <v>79</v>
      </c>
      <c r="AY175" s="249" t="s">
        <v>160</v>
      </c>
    </row>
    <row r="176" s="14" customFormat="1">
      <c r="A176" s="14"/>
      <c r="B176" s="250"/>
      <c r="C176" s="251"/>
      <c r="D176" s="241" t="s">
        <v>168</v>
      </c>
      <c r="E176" s="252" t="s">
        <v>1</v>
      </c>
      <c r="F176" s="253" t="s">
        <v>1573</v>
      </c>
      <c r="G176" s="251"/>
      <c r="H176" s="254">
        <v>0.5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168</v>
      </c>
      <c r="AU176" s="260" t="s">
        <v>88</v>
      </c>
      <c r="AV176" s="14" t="s">
        <v>88</v>
      </c>
      <c r="AW176" s="14" t="s">
        <v>35</v>
      </c>
      <c r="AX176" s="14" t="s">
        <v>79</v>
      </c>
      <c r="AY176" s="260" t="s">
        <v>160</v>
      </c>
    </row>
    <row r="177" s="15" customFormat="1">
      <c r="A177" s="15"/>
      <c r="B177" s="261"/>
      <c r="C177" s="262"/>
      <c r="D177" s="241" t="s">
        <v>168</v>
      </c>
      <c r="E177" s="263" t="s">
        <v>1</v>
      </c>
      <c r="F177" s="264" t="s">
        <v>173</v>
      </c>
      <c r="G177" s="262"/>
      <c r="H177" s="265">
        <v>0.5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1" t="s">
        <v>168</v>
      </c>
      <c r="AU177" s="271" t="s">
        <v>88</v>
      </c>
      <c r="AV177" s="15" t="s">
        <v>167</v>
      </c>
      <c r="AW177" s="15" t="s">
        <v>35</v>
      </c>
      <c r="AX177" s="15" t="s">
        <v>86</v>
      </c>
      <c r="AY177" s="271" t="s">
        <v>160</v>
      </c>
    </row>
    <row r="178" s="12" customFormat="1" ht="22.8" customHeight="1">
      <c r="A178" s="12"/>
      <c r="B178" s="210"/>
      <c r="C178" s="211"/>
      <c r="D178" s="212" t="s">
        <v>78</v>
      </c>
      <c r="E178" s="224" t="s">
        <v>590</v>
      </c>
      <c r="F178" s="224" t="s">
        <v>591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SUM(P179:P200)</f>
        <v>0</v>
      </c>
      <c r="Q178" s="218"/>
      <c r="R178" s="219">
        <f>SUM(R179:R200)</f>
        <v>0</v>
      </c>
      <c r="S178" s="218"/>
      <c r="T178" s="220">
        <f>SUM(T179:T200)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86</v>
      </c>
      <c r="AT178" s="222" t="s">
        <v>78</v>
      </c>
      <c r="AU178" s="222" t="s">
        <v>86</v>
      </c>
      <c r="AY178" s="221" t="s">
        <v>160</v>
      </c>
      <c r="BK178" s="223">
        <f>SUM(BK179:BK200)</f>
        <v>0</v>
      </c>
    </row>
    <row r="179" s="2" customFormat="1" ht="37.8" customHeight="1">
      <c r="A179" s="38"/>
      <c r="B179" s="39"/>
      <c r="C179" s="226" t="s">
        <v>281</v>
      </c>
      <c r="D179" s="226" t="s">
        <v>162</v>
      </c>
      <c r="E179" s="227" t="s">
        <v>1574</v>
      </c>
      <c r="F179" s="228" t="s">
        <v>1575</v>
      </c>
      <c r="G179" s="229" t="s">
        <v>219</v>
      </c>
      <c r="H179" s="230">
        <v>12.372999999999999</v>
      </c>
      <c r="I179" s="231"/>
      <c r="J179" s="232">
        <f>ROUND(I179*H179,2)</f>
        <v>0</v>
      </c>
      <c r="K179" s="228" t="s">
        <v>166</v>
      </c>
      <c r="L179" s="44"/>
      <c r="M179" s="233" t="s">
        <v>1</v>
      </c>
      <c r="N179" s="234" t="s">
        <v>44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167</v>
      </c>
      <c r="AT179" s="237" t="s">
        <v>162</v>
      </c>
      <c r="AU179" s="237" t="s">
        <v>88</v>
      </c>
      <c r="AY179" s="17" t="s">
        <v>160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86</v>
      </c>
      <c r="BK179" s="238">
        <f>ROUND(I179*H179,2)</f>
        <v>0</v>
      </c>
      <c r="BL179" s="17" t="s">
        <v>167</v>
      </c>
      <c r="BM179" s="237" t="s">
        <v>262</v>
      </c>
    </row>
    <row r="180" s="13" customFormat="1">
      <c r="A180" s="13"/>
      <c r="B180" s="239"/>
      <c r="C180" s="240"/>
      <c r="D180" s="241" t="s">
        <v>168</v>
      </c>
      <c r="E180" s="242" t="s">
        <v>1</v>
      </c>
      <c r="F180" s="243" t="s">
        <v>1576</v>
      </c>
      <c r="G180" s="240"/>
      <c r="H180" s="242" t="s">
        <v>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168</v>
      </c>
      <c r="AU180" s="249" t="s">
        <v>88</v>
      </c>
      <c r="AV180" s="13" t="s">
        <v>86</v>
      </c>
      <c r="AW180" s="13" t="s">
        <v>35</v>
      </c>
      <c r="AX180" s="13" t="s">
        <v>79</v>
      </c>
      <c r="AY180" s="249" t="s">
        <v>160</v>
      </c>
    </row>
    <row r="181" s="14" customFormat="1">
      <c r="A181" s="14"/>
      <c r="B181" s="250"/>
      <c r="C181" s="251"/>
      <c r="D181" s="241" t="s">
        <v>168</v>
      </c>
      <c r="E181" s="252" t="s">
        <v>1</v>
      </c>
      <c r="F181" s="253" t="s">
        <v>1577</v>
      </c>
      <c r="G181" s="251"/>
      <c r="H181" s="254">
        <v>3.4620000000000002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168</v>
      </c>
      <c r="AU181" s="260" t="s">
        <v>88</v>
      </c>
      <c r="AV181" s="14" t="s">
        <v>88</v>
      </c>
      <c r="AW181" s="14" t="s">
        <v>35</v>
      </c>
      <c r="AX181" s="14" t="s">
        <v>79</v>
      </c>
      <c r="AY181" s="260" t="s">
        <v>160</v>
      </c>
    </row>
    <row r="182" s="13" customFormat="1">
      <c r="A182" s="13"/>
      <c r="B182" s="239"/>
      <c r="C182" s="240"/>
      <c r="D182" s="241" t="s">
        <v>168</v>
      </c>
      <c r="E182" s="242" t="s">
        <v>1</v>
      </c>
      <c r="F182" s="243" t="s">
        <v>1578</v>
      </c>
      <c r="G182" s="240"/>
      <c r="H182" s="242" t="s">
        <v>1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168</v>
      </c>
      <c r="AU182" s="249" t="s">
        <v>88</v>
      </c>
      <c r="AV182" s="13" t="s">
        <v>86</v>
      </c>
      <c r="AW182" s="13" t="s">
        <v>35</v>
      </c>
      <c r="AX182" s="13" t="s">
        <v>79</v>
      </c>
      <c r="AY182" s="249" t="s">
        <v>160</v>
      </c>
    </row>
    <row r="183" s="14" customFormat="1">
      <c r="A183" s="14"/>
      <c r="B183" s="250"/>
      <c r="C183" s="251"/>
      <c r="D183" s="241" t="s">
        <v>168</v>
      </c>
      <c r="E183" s="252" t="s">
        <v>1</v>
      </c>
      <c r="F183" s="253" t="s">
        <v>1579</v>
      </c>
      <c r="G183" s="251"/>
      <c r="H183" s="254">
        <v>8.9109999999999996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168</v>
      </c>
      <c r="AU183" s="260" t="s">
        <v>88</v>
      </c>
      <c r="AV183" s="14" t="s">
        <v>88</v>
      </c>
      <c r="AW183" s="14" t="s">
        <v>35</v>
      </c>
      <c r="AX183" s="14" t="s">
        <v>79</v>
      </c>
      <c r="AY183" s="260" t="s">
        <v>160</v>
      </c>
    </row>
    <row r="184" s="15" customFormat="1">
      <c r="A184" s="15"/>
      <c r="B184" s="261"/>
      <c r="C184" s="262"/>
      <c r="D184" s="241" t="s">
        <v>168</v>
      </c>
      <c r="E184" s="263" t="s">
        <v>1</v>
      </c>
      <c r="F184" s="264" t="s">
        <v>173</v>
      </c>
      <c r="G184" s="262"/>
      <c r="H184" s="265">
        <v>12.372999999999999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1" t="s">
        <v>168</v>
      </c>
      <c r="AU184" s="271" t="s">
        <v>88</v>
      </c>
      <c r="AV184" s="15" t="s">
        <v>167</v>
      </c>
      <c r="AW184" s="15" t="s">
        <v>35</v>
      </c>
      <c r="AX184" s="15" t="s">
        <v>86</v>
      </c>
      <c r="AY184" s="271" t="s">
        <v>160</v>
      </c>
    </row>
    <row r="185" s="2" customFormat="1" ht="44.25" customHeight="1">
      <c r="A185" s="38"/>
      <c r="B185" s="39"/>
      <c r="C185" s="226" t="s">
        <v>237</v>
      </c>
      <c r="D185" s="226" t="s">
        <v>162</v>
      </c>
      <c r="E185" s="227" t="s">
        <v>1580</v>
      </c>
      <c r="F185" s="228" t="s">
        <v>1581</v>
      </c>
      <c r="G185" s="229" t="s">
        <v>219</v>
      </c>
      <c r="H185" s="230">
        <v>374.20100000000002</v>
      </c>
      <c r="I185" s="231"/>
      <c r="J185" s="232">
        <f>ROUND(I185*H185,2)</f>
        <v>0</v>
      </c>
      <c r="K185" s="228" t="s">
        <v>166</v>
      </c>
      <c r="L185" s="44"/>
      <c r="M185" s="233" t="s">
        <v>1</v>
      </c>
      <c r="N185" s="234" t="s">
        <v>44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167</v>
      </c>
      <c r="AT185" s="237" t="s">
        <v>162</v>
      </c>
      <c r="AU185" s="237" t="s">
        <v>88</v>
      </c>
      <c r="AY185" s="17" t="s">
        <v>160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86</v>
      </c>
      <c r="BK185" s="238">
        <f>ROUND(I185*H185,2)</f>
        <v>0</v>
      </c>
      <c r="BL185" s="17" t="s">
        <v>167</v>
      </c>
      <c r="BM185" s="237" t="s">
        <v>267</v>
      </c>
    </row>
    <row r="186" s="13" customFormat="1">
      <c r="A186" s="13"/>
      <c r="B186" s="239"/>
      <c r="C186" s="240"/>
      <c r="D186" s="241" t="s">
        <v>168</v>
      </c>
      <c r="E186" s="242" t="s">
        <v>1</v>
      </c>
      <c r="F186" s="243" t="s">
        <v>606</v>
      </c>
      <c r="G186" s="240"/>
      <c r="H186" s="242" t="s">
        <v>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168</v>
      </c>
      <c r="AU186" s="249" t="s">
        <v>88</v>
      </c>
      <c r="AV186" s="13" t="s">
        <v>86</v>
      </c>
      <c r="AW186" s="13" t="s">
        <v>35</v>
      </c>
      <c r="AX186" s="13" t="s">
        <v>79</v>
      </c>
      <c r="AY186" s="249" t="s">
        <v>160</v>
      </c>
    </row>
    <row r="187" s="14" customFormat="1">
      <c r="A187" s="14"/>
      <c r="B187" s="250"/>
      <c r="C187" s="251"/>
      <c r="D187" s="241" t="s">
        <v>168</v>
      </c>
      <c r="E187" s="252" t="s">
        <v>1</v>
      </c>
      <c r="F187" s="253" t="s">
        <v>1582</v>
      </c>
      <c r="G187" s="251"/>
      <c r="H187" s="254">
        <v>62.316000000000002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168</v>
      </c>
      <c r="AU187" s="260" t="s">
        <v>88</v>
      </c>
      <c r="AV187" s="14" t="s">
        <v>88</v>
      </c>
      <c r="AW187" s="14" t="s">
        <v>35</v>
      </c>
      <c r="AX187" s="14" t="s">
        <v>79</v>
      </c>
      <c r="AY187" s="260" t="s">
        <v>160</v>
      </c>
    </row>
    <row r="188" s="13" customFormat="1">
      <c r="A188" s="13"/>
      <c r="B188" s="239"/>
      <c r="C188" s="240"/>
      <c r="D188" s="241" t="s">
        <v>168</v>
      </c>
      <c r="E188" s="242" t="s">
        <v>1</v>
      </c>
      <c r="F188" s="243" t="s">
        <v>1583</v>
      </c>
      <c r="G188" s="240"/>
      <c r="H188" s="242" t="s">
        <v>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168</v>
      </c>
      <c r="AU188" s="249" t="s">
        <v>88</v>
      </c>
      <c r="AV188" s="13" t="s">
        <v>86</v>
      </c>
      <c r="AW188" s="13" t="s">
        <v>35</v>
      </c>
      <c r="AX188" s="13" t="s">
        <v>79</v>
      </c>
      <c r="AY188" s="249" t="s">
        <v>160</v>
      </c>
    </row>
    <row r="189" s="14" customFormat="1">
      <c r="A189" s="14"/>
      <c r="B189" s="250"/>
      <c r="C189" s="251"/>
      <c r="D189" s="241" t="s">
        <v>168</v>
      </c>
      <c r="E189" s="252" t="s">
        <v>1</v>
      </c>
      <c r="F189" s="253" t="s">
        <v>1584</v>
      </c>
      <c r="G189" s="251"/>
      <c r="H189" s="254">
        <v>311.88499999999999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168</v>
      </c>
      <c r="AU189" s="260" t="s">
        <v>88</v>
      </c>
      <c r="AV189" s="14" t="s">
        <v>88</v>
      </c>
      <c r="AW189" s="14" t="s">
        <v>35</v>
      </c>
      <c r="AX189" s="14" t="s">
        <v>79</v>
      </c>
      <c r="AY189" s="260" t="s">
        <v>160</v>
      </c>
    </row>
    <row r="190" s="15" customFormat="1">
      <c r="A190" s="15"/>
      <c r="B190" s="261"/>
      <c r="C190" s="262"/>
      <c r="D190" s="241" t="s">
        <v>168</v>
      </c>
      <c r="E190" s="263" t="s">
        <v>1</v>
      </c>
      <c r="F190" s="264" t="s">
        <v>173</v>
      </c>
      <c r="G190" s="262"/>
      <c r="H190" s="265">
        <v>374.20100000000002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1" t="s">
        <v>168</v>
      </c>
      <c r="AU190" s="271" t="s">
        <v>88</v>
      </c>
      <c r="AV190" s="15" t="s">
        <v>167</v>
      </c>
      <c r="AW190" s="15" t="s">
        <v>35</v>
      </c>
      <c r="AX190" s="15" t="s">
        <v>86</v>
      </c>
      <c r="AY190" s="271" t="s">
        <v>160</v>
      </c>
    </row>
    <row r="191" s="2" customFormat="1" ht="44.25" customHeight="1">
      <c r="A191" s="38"/>
      <c r="B191" s="39"/>
      <c r="C191" s="226" t="s">
        <v>292</v>
      </c>
      <c r="D191" s="226" t="s">
        <v>162</v>
      </c>
      <c r="E191" s="227" t="s">
        <v>1585</v>
      </c>
      <c r="F191" s="228" t="s">
        <v>1586</v>
      </c>
      <c r="G191" s="229" t="s">
        <v>219</v>
      </c>
      <c r="H191" s="230">
        <v>3.4620000000000002</v>
      </c>
      <c r="I191" s="231"/>
      <c r="J191" s="232">
        <f>ROUND(I191*H191,2)</f>
        <v>0</v>
      </c>
      <c r="K191" s="228" t="s">
        <v>166</v>
      </c>
      <c r="L191" s="44"/>
      <c r="M191" s="233" t="s">
        <v>1</v>
      </c>
      <c r="N191" s="234" t="s">
        <v>44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167</v>
      </c>
      <c r="AT191" s="237" t="s">
        <v>162</v>
      </c>
      <c r="AU191" s="237" t="s">
        <v>88</v>
      </c>
      <c r="AY191" s="17" t="s">
        <v>160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86</v>
      </c>
      <c r="BK191" s="238">
        <f>ROUND(I191*H191,2)</f>
        <v>0</v>
      </c>
      <c r="BL191" s="17" t="s">
        <v>167</v>
      </c>
      <c r="BM191" s="237" t="s">
        <v>271</v>
      </c>
    </row>
    <row r="192" s="13" customFormat="1">
      <c r="A192" s="13"/>
      <c r="B192" s="239"/>
      <c r="C192" s="240"/>
      <c r="D192" s="241" t="s">
        <v>168</v>
      </c>
      <c r="E192" s="242" t="s">
        <v>1</v>
      </c>
      <c r="F192" s="243" t="s">
        <v>1576</v>
      </c>
      <c r="G192" s="240"/>
      <c r="H192" s="242" t="s">
        <v>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168</v>
      </c>
      <c r="AU192" s="249" t="s">
        <v>88</v>
      </c>
      <c r="AV192" s="13" t="s">
        <v>86</v>
      </c>
      <c r="AW192" s="13" t="s">
        <v>35</v>
      </c>
      <c r="AX192" s="13" t="s">
        <v>79</v>
      </c>
      <c r="AY192" s="249" t="s">
        <v>160</v>
      </c>
    </row>
    <row r="193" s="14" customFormat="1">
      <c r="A193" s="14"/>
      <c r="B193" s="250"/>
      <c r="C193" s="251"/>
      <c r="D193" s="241" t="s">
        <v>168</v>
      </c>
      <c r="E193" s="252" t="s">
        <v>1</v>
      </c>
      <c r="F193" s="253" t="s">
        <v>1577</v>
      </c>
      <c r="G193" s="251"/>
      <c r="H193" s="254">
        <v>3.4620000000000002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168</v>
      </c>
      <c r="AU193" s="260" t="s">
        <v>88</v>
      </c>
      <c r="AV193" s="14" t="s">
        <v>88</v>
      </c>
      <c r="AW193" s="14" t="s">
        <v>35</v>
      </c>
      <c r="AX193" s="14" t="s">
        <v>79</v>
      </c>
      <c r="AY193" s="260" t="s">
        <v>160</v>
      </c>
    </row>
    <row r="194" s="15" customFormat="1">
      <c r="A194" s="15"/>
      <c r="B194" s="261"/>
      <c r="C194" s="262"/>
      <c r="D194" s="241" t="s">
        <v>168</v>
      </c>
      <c r="E194" s="263" t="s">
        <v>1</v>
      </c>
      <c r="F194" s="264" t="s">
        <v>173</v>
      </c>
      <c r="G194" s="262"/>
      <c r="H194" s="265">
        <v>3.4620000000000002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1" t="s">
        <v>168</v>
      </c>
      <c r="AU194" s="271" t="s">
        <v>88</v>
      </c>
      <c r="AV194" s="15" t="s">
        <v>167</v>
      </c>
      <c r="AW194" s="15" t="s">
        <v>35</v>
      </c>
      <c r="AX194" s="15" t="s">
        <v>86</v>
      </c>
      <c r="AY194" s="271" t="s">
        <v>160</v>
      </c>
    </row>
    <row r="195" s="2" customFormat="1" ht="49.05" customHeight="1">
      <c r="A195" s="38"/>
      <c r="B195" s="39"/>
      <c r="C195" s="226" t="s">
        <v>243</v>
      </c>
      <c r="D195" s="226" t="s">
        <v>162</v>
      </c>
      <c r="E195" s="227" t="s">
        <v>1587</v>
      </c>
      <c r="F195" s="228" t="s">
        <v>1588</v>
      </c>
      <c r="G195" s="229" t="s">
        <v>219</v>
      </c>
      <c r="H195" s="230">
        <v>8.9109999999999996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44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167</v>
      </c>
      <c r="AT195" s="237" t="s">
        <v>162</v>
      </c>
      <c r="AU195" s="237" t="s">
        <v>88</v>
      </c>
      <c r="AY195" s="17" t="s">
        <v>160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86</v>
      </c>
      <c r="BK195" s="238">
        <f>ROUND(I195*H195,2)</f>
        <v>0</v>
      </c>
      <c r="BL195" s="17" t="s">
        <v>167</v>
      </c>
      <c r="BM195" s="237" t="s">
        <v>278</v>
      </c>
    </row>
    <row r="196" s="13" customFormat="1">
      <c r="A196" s="13"/>
      <c r="B196" s="239"/>
      <c r="C196" s="240"/>
      <c r="D196" s="241" t="s">
        <v>168</v>
      </c>
      <c r="E196" s="242" t="s">
        <v>1</v>
      </c>
      <c r="F196" s="243" t="s">
        <v>1589</v>
      </c>
      <c r="G196" s="240"/>
      <c r="H196" s="242" t="s">
        <v>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168</v>
      </c>
      <c r="AU196" s="249" t="s">
        <v>88</v>
      </c>
      <c r="AV196" s="13" t="s">
        <v>86</v>
      </c>
      <c r="AW196" s="13" t="s">
        <v>35</v>
      </c>
      <c r="AX196" s="13" t="s">
        <v>79</v>
      </c>
      <c r="AY196" s="249" t="s">
        <v>160</v>
      </c>
    </row>
    <row r="197" s="14" customFormat="1">
      <c r="A197" s="14"/>
      <c r="B197" s="250"/>
      <c r="C197" s="251"/>
      <c r="D197" s="241" t="s">
        <v>168</v>
      </c>
      <c r="E197" s="252" t="s">
        <v>1</v>
      </c>
      <c r="F197" s="253" t="s">
        <v>1590</v>
      </c>
      <c r="G197" s="251"/>
      <c r="H197" s="254">
        <v>7.9109999999999996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168</v>
      </c>
      <c r="AU197" s="260" t="s">
        <v>88</v>
      </c>
      <c r="AV197" s="14" t="s">
        <v>88</v>
      </c>
      <c r="AW197" s="14" t="s">
        <v>35</v>
      </c>
      <c r="AX197" s="14" t="s">
        <v>79</v>
      </c>
      <c r="AY197" s="260" t="s">
        <v>160</v>
      </c>
    </row>
    <row r="198" s="13" customFormat="1">
      <c r="A198" s="13"/>
      <c r="B198" s="239"/>
      <c r="C198" s="240"/>
      <c r="D198" s="241" t="s">
        <v>168</v>
      </c>
      <c r="E198" s="242" t="s">
        <v>1</v>
      </c>
      <c r="F198" s="243" t="s">
        <v>1591</v>
      </c>
      <c r="G198" s="240"/>
      <c r="H198" s="242" t="s">
        <v>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168</v>
      </c>
      <c r="AU198" s="249" t="s">
        <v>88</v>
      </c>
      <c r="AV198" s="13" t="s">
        <v>86</v>
      </c>
      <c r="AW198" s="13" t="s">
        <v>35</v>
      </c>
      <c r="AX198" s="13" t="s">
        <v>79</v>
      </c>
      <c r="AY198" s="249" t="s">
        <v>160</v>
      </c>
    </row>
    <row r="199" s="14" customFormat="1">
      <c r="A199" s="14"/>
      <c r="B199" s="250"/>
      <c r="C199" s="251"/>
      <c r="D199" s="241" t="s">
        <v>168</v>
      </c>
      <c r="E199" s="252" t="s">
        <v>1</v>
      </c>
      <c r="F199" s="253" t="s">
        <v>1592</v>
      </c>
      <c r="G199" s="251"/>
      <c r="H199" s="254">
        <v>1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168</v>
      </c>
      <c r="AU199" s="260" t="s">
        <v>88</v>
      </c>
      <c r="AV199" s="14" t="s">
        <v>88</v>
      </c>
      <c r="AW199" s="14" t="s">
        <v>35</v>
      </c>
      <c r="AX199" s="14" t="s">
        <v>79</v>
      </c>
      <c r="AY199" s="260" t="s">
        <v>160</v>
      </c>
    </row>
    <row r="200" s="15" customFormat="1">
      <c r="A200" s="15"/>
      <c r="B200" s="261"/>
      <c r="C200" s="262"/>
      <c r="D200" s="241" t="s">
        <v>168</v>
      </c>
      <c r="E200" s="263" t="s">
        <v>1</v>
      </c>
      <c r="F200" s="264" t="s">
        <v>173</v>
      </c>
      <c r="G200" s="262"/>
      <c r="H200" s="265">
        <v>8.9109999999999996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1" t="s">
        <v>168</v>
      </c>
      <c r="AU200" s="271" t="s">
        <v>88</v>
      </c>
      <c r="AV200" s="15" t="s">
        <v>167</v>
      </c>
      <c r="AW200" s="15" t="s">
        <v>35</v>
      </c>
      <c r="AX200" s="15" t="s">
        <v>86</v>
      </c>
      <c r="AY200" s="271" t="s">
        <v>160</v>
      </c>
    </row>
    <row r="201" s="12" customFormat="1" ht="22.8" customHeight="1">
      <c r="A201" s="12"/>
      <c r="B201" s="210"/>
      <c r="C201" s="211"/>
      <c r="D201" s="212" t="s">
        <v>78</v>
      </c>
      <c r="E201" s="224" t="s">
        <v>618</v>
      </c>
      <c r="F201" s="224" t="s">
        <v>619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P202</f>
        <v>0</v>
      </c>
      <c r="Q201" s="218"/>
      <c r="R201" s="219">
        <f>R202</f>
        <v>0</v>
      </c>
      <c r="S201" s="218"/>
      <c r="T201" s="220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86</v>
      </c>
      <c r="AT201" s="222" t="s">
        <v>78</v>
      </c>
      <c r="AU201" s="222" t="s">
        <v>86</v>
      </c>
      <c r="AY201" s="221" t="s">
        <v>160</v>
      </c>
      <c r="BK201" s="223">
        <f>BK202</f>
        <v>0</v>
      </c>
    </row>
    <row r="202" s="2" customFormat="1" ht="21.75" customHeight="1">
      <c r="A202" s="38"/>
      <c r="B202" s="39"/>
      <c r="C202" s="226" t="s">
        <v>7</v>
      </c>
      <c r="D202" s="226" t="s">
        <v>162</v>
      </c>
      <c r="E202" s="227" t="s">
        <v>621</v>
      </c>
      <c r="F202" s="228" t="s">
        <v>622</v>
      </c>
      <c r="G202" s="229" t="s">
        <v>219</v>
      </c>
      <c r="H202" s="230">
        <v>30.841000000000001</v>
      </c>
      <c r="I202" s="231"/>
      <c r="J202" s="232">
        <f>ROUND(I202*H202,2)</f>
        <v>0</v>
      </c>
      <c r="K202" s="228" t="s">
        <v>166</v>
      </c>
      <c r="L202" s="44"/>
      <c r="M202" s="290" t="s">
        <v>1</v>
      </c>
      <c r="N202" s="291" t="s">
        <v>44</v>
      </c>
      <c r="O202" s="292"/>
      <c r="P202" s="293">
        <f>O202*H202</f>
        <v>0</v>
      </c>
      <c r="Q202" s="293">
        <v>0</v>
      </c>
      <c r="R202" s="293">
        <f>Q202*H202</f>
        <v>0</v>
      </c>
      <c r="S202" s="293">
        <v>0</v>
      </c>
      <c r="T202" s="29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167</v>
      </c>
      <c r="AT202" s="237" t="s">
        <v>162</v>
      </c>
      <c r="AU202" s="237" t="s">
        <v>88</v>
      </c>
      <c r="AY202" s="17" t="s">
        <v>160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86</v>
      </c>
      <c r="BK202" s="238">
        <f>ROUND(I202*H202,2)</f>
        <v>0</v>
      </c>
      <c r="BL202" s="17" t="s">
        <v>167</v>
      </c>
      <c r="BM202" s="237" t="s">
        <v>284</v>
      </c>
    </row>
    <row r="203" s="2" customFormat="1" ht="6.96" customHeight="1">
      <c r="A203" s="38"/>
      <c r="B203" s="66"/>
      <c r="C203" s="67"/>
      <c r="D203" s="67"/>
      <c r="E203" s="67"/>
      <c r="F203" s="67"/>
      <c r="G203" s="67"/>
      <c r="H203" s="67"/>
      <c r="I203" s="67"/>
      <c r="J203" s="67"/>
      <c r="K203" s="67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2hlm7FJfRiRSkm+SwuuAUzrsjhu8r4dTHj69mz8BN0DYxMMDbEmrX3wMwxRu5RrraWWpkN+ajRtGcDaZlEweOA==" hashValue="XJ4rDMPpmSLLWWLYIBnIQHFnr23gdelJSRrgm28IaNTFSaBSDi5/10NmVMEvKB+pDMF0cwzvqHDIfRG30f+veg==" algorithmName="SHA-512" password="CC35"/>
  <autoFilter ref="C121:K20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Svatoňovice zast.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1593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21. 9. 2021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29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31</v>
      </c>
      <c r="E20" s="38"/>
      <c r="F20" s="38"/>
      <c r="G20" s="38"/>
      <c r="H20" s="38"/>
      <c r="I20" s="150" t="s">
        <v>25</v>
      </c>
      <c r="J20" s="141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0" t="s">
        <v>28</v>
      </c>
      <c r="J21" s="141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36</v>
      </c>
      <c r="E23" s="38"/>
      <c r="F23" s="38"/>
      <c r="G23" s="38"/>
      <c r="H23" s="38"/>
      <c r="I23" s="150" t="s">
        <v>25</v>
      </c>
      <c r="J23" s="141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33</v>
      </c>
      <c r="F24" s="38"/>
      <c r="G24" s="38"/>
      <c r="H24" s="38"/>
      <c r="I24" s="150" t="s">
        <v>28</v>
      </c>
      <c r="J24" s="141" t="s">
        <v>34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38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39</v>
      </c>
      <c r="E30" s="38"/>
      <c r="F30" s="38"/>
      <c r="G30" s="38"/>
      <c r="H30" s="38"/>
      <c r="I30" s="38"/>
      <c r="J30" s="160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41</v>
      </c>
      <c r="G32" s="38"/>
      <c r="H32" s="38"/>
      <c r="I32" s="161" t="s">
        <v>40</v>
      </c>
      <c r="J32" s="161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43</v>
      </c>
      <c r="E33" s="150" t="s">
        <v>44</v>
      </c>
      <c r="F33" s="163">
        <f>ROUND((SUM(BE123:BE145)),  2)</f>
        <v>0</v>
      </c>
      <c r="G33" s="38"/>
      <c r="H33" s="38"/>
      <c r="I33" s="164">
        <v>0.20999999999999999</v>
      </c>
      <c r="J33" s="163">
        <f>ROUND(((SUM(BE123:BE145))*I33),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45</v>
      </c>
      <c r="F34" s="163">
        <f>ROUND((SUM(BF123:BF145)),  2)</f>
        <v>0</v>
      </c>
      <c r="G34" s="38"/>
      <c r="H34" s="38"/>
      <c r="I34" s="164">
        <v>0.14999999999999999</v>
      </c>
      <c r="J34" s="163">
        <f>ROUND(((SUM(BF123:BF145))*I34),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46</v>
      </c>
      <c r="F35" s="163">
        <f>ROUND((SUM(BG123:BG145)),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47</v>
      </c>
      <c r="F36" s="163">
        <f>ROUND((SUM(BH123:BH145)),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48</v>
      </c>
      <c r="F37" s="163">
        <f>ROUND((SUM(BI123:BI145)),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49</v>
      </c>
      <c r="E39" s="167"/>
      <c r="F39" s="167"/>
      <c r="G39" s="168" t="s">
        <v>50</v>
      </c>
      <c r="H39" s="169" t="s">
        <v>51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52</v>
      </c>
      <c r="E50" s="173"/>
      <c r="F50" s="173"/>
      <c r="G50" s="172" t="s">
        <v>53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54</v>
      </c>
      <c r="E61" s="175"/>
      <c r="F61" s="176" t="s">
        <v>55</v>
      </c>
      <c r="G61" s="174" t="s">
        <v>54</v>
      </c>
      <c r="H61" s="175"/>
      <c r="I61" s="175"/>
      <c r="J61" s="177" t="s">
        <v>55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56</v>
      </c>
      <c r="E65" s="178"/>
      <c r="F65" s="178"/>
      <c r="G65" s="172" t="s">
        <v>57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54</v>
      </c>
      <c r="E76" s="175"/>
      <c r="F76" s="176" t="s">
        <v>55</v>
      </c>
      <c r="G76" s="174" t="s">
        <v>54</v>
      </c>
      <c r="H76" s="175"/>
      <c r="I76" s="175"/>
      <c r="J76" s="177" t="s">
        <v>55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Svatoňovice zast.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Svatoňovice</v>
      </c>
      <c r="G89" s="40"/>
      <c r="H89" s="40"/>
      <c r="I89" s="32" t="s">
        <v>22</v>
      </c>
      <c r="J89" s="79" t="str">
        <f>IF(J12="","",J12)</f>
        <v>21. 9. 2021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31</v>
      </c>
      <c r="J91" s="36" t="str">
        <f>E21</f>
        <v>F-PROJEKT-DOPRAVNÍ STAVBY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F-PROJEKT-DOPRAVNÍ STAVBY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118</v>
      </c>
      <c r="D94" s="185"/>
      <c r="E94" s="185"/>
      <c r="F94" s="185"/>
      <c r="G94" s="185"/>
      <c r="H94" s="185"/>
      <c r="I94" s="185"/>
      <c r="J94" s="186" t="s">
        <v>119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120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88"/>
      <c r="C97" s="189"/>
      <c r="D97" s="190" t="s">
        <v>933</v>
      </c>
      <c r="E97" s="191"/>
      <c r="F97" s="191"/>
      <c r="G97" s="191"/>
      <c r="H97" s="191"/>
      <c r="I97" s="191"/>
      <c r="J97" s="192">
        <f>J124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934</v>
      </c>
      <c r="E98" s="196"/>
      <c r="F98" s="196"/>
      <c r="G98" s="196"/>
      <c r="H98" s="196"/>
      <c r="I98" s="196"/>
      <c r="J98" s="197">
        <f>J125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8"/>
      <c r="C99" s="189"/>
      <c r="D99" s="190" t="s">
        <v>1593</v>
      </c>
      <c r="E99" s="191"/>
      <c r="F99" s="191"/>
      <c r="G99" s="191"/>
      <c r="H99" s="191"/>
      <c r="I99" s="191"/>
      <c r="J99" s="192">
        <f>J127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1594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1595</v>
      </c>
      <c r="E101" s="196"/>
      <c r="F101" s="196"/>
      <c r="G101" s="196"/>
      <c r="H101" s="196"/>
      <c r="I101" s="196"/>
      <c r="J101" s="197">
        <f>J134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1596</v>
      </c>
      <c r="E102" s="196"/>
      <c r="F102" s="196"/>
      <c r="G102" s="196"/>
      <c r="H102" s="196"/>
      <c r="I102" s="196"/>
      <c r="J102" s="197">
        <f>J142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1597</v>
      </c>
      <c r="E103" s="196"/>
      <c r="F103" s="196"/>
      <c r="G103" s="196"/>
      <c r="H103" s="196"/>
      <c r="I103" s="196"/>
      <c r="J103" s="197">
        <f>J144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Svatoňovice zast.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VRN - Vedlejší rozpočtové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Svatoňovice</v>
      </c>
      <c r="G117" s="40"/>
      <c r="H117" s="40"/>
      <c r="I117" s="32" t="s">
        <v>22</v>
      </c>
      <c r="J117" s="79" t="str">
        <f>IF(J12="","",J12)</f>
        <v>21. 9. 2021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Správa železnic, státní organizace</v>
      </c>
      <c r="G119" s="40"/>
      <c r="H119" s="40"/>
      <c r="I119" s="32" t="s">
        <v>31</v>
      </c>
      <c r="J119" s="36" t="str">
        <f>E21</f>
        <v>F-PROJEKT-DOPRAVNÍ STAVBY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40.0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36</v>
      </c>
      <c r="J120" s="36" t="str">
        <f>E24</f>
        <v>F-PROJEKT-DOPRAVNÍ STAVBY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146</v>
      </c>
      <c r="D122" s="202" t="s">
        <v>64</v>
      </c>
      <c r="E122" s="202" t="s">
        <v>60</v>
      </c>
      <c r="F122" s="202" t="s">
        <v>61</v>
      </c>
      <c r="G122" s="202" t="s">
        <v>147</v>
      </c>
      <c r="H122" s="202" t="s">
        <v>148</v>
      </c>
      <c r="I122" s="202" t="s">
        <v>149</v>
      </c>
      <c r="J122" s="202" t="s">
        <v>119</v>
      </c>
      <c r="K122" s="203" t="s">
        <v>150</v>
      </c>
      <c r="L122" s="204"/>
      <c r="M122" s="100" t="s">
        <v>1</v>
      </c>
      <c r="N122" s="101" t="s">
        <v>43</v>
      </c>
      <c r="O122" s="101" t="s">
        <v>151</v>
      </c>
      <c r="P122" s="101" t="s">
        <v>152</v>
      </c>
      <c r="Q122" s="101" t="s">
        <v>153</v>
      </c>
      <c r="R122" s="101" t="s">
        <v>154</v>
      </c>
      <c r="S122" s="101" t="s">
        <v>155</v>
      </c>
      <c r="T122" s="102" t="s">
        <v>156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157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P124+P127</f>
        <v>0</v>
      </c>
      <c r="Q123" s="104"/>
      <c r="R123" s="207">
        <f>R124+R127</f>
        <v>0.0088000000000000005</v>
      </c>
      <c r="S123" s="104"/>
      <c r="T123" s="208">
        <f>T124+T127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78</v>
      </c>
      <c r="AU123" s="17" t="s">
        <v>121</v>
      </c>
      <c r="BK123" s="209">
        <f>BK124+BK127</f>
        <v>0</v>
      </c>
    </row>
    <row r="124" s="12" customFormat="1" ht="25.92" customHeight="1">
      <c r="A124" s="12"/>
      <c r="B124" s="210"/>
      <c r="C124" s="211"/>
      <c r="D124" s="212" t="s">
        <v>78</v>
      </c>
      <c r="E124" s="213" t="s">
        <v>216</v>
      </c>
      <c r="F124" s="213" t="s">
        <v>1126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</f>
        <v>0</v>
      </c>
      <c r="Q124" s="218"/>
      <c r="R124" s="219">
        <f>R125</f>
        <v>0.0088000000000000005</v>
      </c>
      <c r="S124" s="218"/>
      <c r="T124" s="22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178</v>
      </c>
      <c r="AT124" s="222" t="s">
        <v>78</v>
      </c>
      <c r="AU124" s="222" t="s">
        <v>79</v>
      </c>
      <c r="AY124" s="221" t="s">
        <v>160</v>
      </c>
      <c r="BK124" s="223">
        <f>BK125</f>
        <v>0</v>
      </c>
    </row>
    <row r="125" s="12" customFormat="1" ht="22.8" customHeight="1">
      <c r="A125" s="12"/>
      <c r="B125" s="210"/>
      <c r="C125" s="211"/>
      <c r="D125" s="212" t="s">
        <v>78</v>
      </c>
      <c r="E125" s="224" t="s">
        <v>1127</v>
      </c>
      <c r="F125" s="224" t="s">
        <v>1128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P126</f>
        <v>0</v>
      </c>
      <c r="Q125" s="218"/>
      <c r="R125" s="219">
        <f>R126</f>
        <v>0.0088000000000000005</v>
      </c>
      <c r="S125" s="218"/>
      <c r="T125" s="22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178</v>
      </c>
      <c r="AT125" s="222" t="s">
        <v>78</v>
      </c>
      <c r="AU125" s="222" t="s">
        <v>86</v>
      </c>
      <c r="AY125" s="221" t="s">
        <v>160</v>
      </c>
      <c r="BK125" s="223">
        <f>BK126</f>
        <v>0</v>
      </c>
    </row>
    <row r="126" s="2" customFormat="1" ht="24.15" customHeight="1">
      <c r="A126" s="38"/>
      <c r="B126" s="39"/>
      <c r="C126" s="226" t="s">
        <v>259</v>
      </c>
      <c r="D126" s="226" t="s">
        <v>162</v>
      </c>
      <c r="E126" s="227" t="s">
        <v>1129</v>
      </c>
      <c r="F126" s="228" t="s">
        <v>1130</v>
      </c>
      <c r="G126" s="229" t="s">
        <v>1131</v>
      </c>
      <c r="H126" s="230">
        <v>1</v>
      </c>
      <c r="I126" s="231"/>
      <c r="J126" s="232">
        <f>ROUND(I126*H126,2)</f>
        <v>0</v>
      </c>
      <c r="K126" s="228" t="s">
        <v>166</v>
      </c>
      <c r="L126" s="44"/>
      <c r="M126" s="233" t="s">
        <v>1</v>
      </c>
      <c r="N126" s="234" t="s">
        <v>44</v>
      </c>
      <c r="O126" s="91"/>
      <c r="P126" s="235">
        <f>O126*H126</f>
        <v>0</v>
      </c>
      <c r="Q126" s="235">
        <v>0.0088000000000000005</v>
      </c>
      <c r="R126" s="235">
        <f>Q126*H126</f>
        <v>0.0088000000000000005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366</v>
      </c>
      <c r="AT126" s="237" t="s">
        <v>162</v>
      </c>
      <c r="AU126" s="237" t="s">
        <v>88</v>
      </c>
      <c r="AY126" s="17" t="s">
        <v>160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86</v>
      </c>
      <c r="BK126" s="238">
        <f>ROUND(I126*H126,2)</f>
        <v>0</v>
      </c>
      <c r="BL126" s="17" t="s">
        <v>366</v>
      </c>
      <c r="BM126" s="237" t="s">
        <v>88</v>
      </c>
    </row>
    <row r="127" s="12" customFormat="1" ht="25.92" customHeight="1">
      <c r="A127" s="12"/>
      <c r="B127" s="210"/>
      <c r="C127" s="211"/>
      <c r="D127" s="212" t="s">
        <v>78</v>
      </c>
      <c r="E127" s="213" t="s">
        <v>109</v>
      </c>
      <c r="F127" s="213" t="s">
        <v>110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P128+P134+P142+P144</f>
        <v>0</v>
      </c>
      <c r="Q127" s="218"/>
      <c r="R127" s="219">
        <f>R128+R134+R142+R144</f>
        <v>0</v>
      </c>
      <c r="S127" s="218"/>
      <c r="T127" s="220">
        <f>T128+T134+T142+T144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203</v>
      </c>
      <c r="AT127" s="222" t="s">
        <v>78</v>
      </c>
      <c r="AU127" s="222" t="s">
        <v>79</v>
      </c>
      <c r="AY127" s="221" t="s">
        <v>160</v>
      </c>
      <c r="BK127" s="223">
        <f>BK128+BK134+BK142+BK144</f>
        <v>0</v>
      </c>
    </row>
    <row r="128" s="12" customFormat="1" ht="22.8" customHeight="1">
      <c r="A128" s="12"/>
      <c r="B128" s="210"/>
      <c r="C128" s="211"/>
      <c r="D128" s="212" t="s">
        <v>78</v>
      </c>
      <c r="E128" s="224" t="s">
        <v>1598</v>
      </c>
      <c r="F128" s="224" t="s">
        <v>1599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SUM(P129:P133)</f>
        <v>0</v>
      </c>
      <c r="Q128" s="218"/>
      <c r="R128" s="219">
        <f>SUM(R129:R133)</f>
        <v>0</v>
      </c>
      <c r="S128" s="218"/>
      <c r="T128" s="220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203</v>
      </c>
      <c r="AT128" s="222" t="s">
        <v>78</v>
      </c>
      <c r="AU128" s="222" t="s">
        <v>86</v>
      </c>
      <c r="AY128" s="221" t="s">
        <v>160</v>
      </c>
      <c r="BK128" s="223">
        <f>SUM(BK129:BK133)</f>
        <v>0</v>
      </c>
    </row>
    <row r="129" s="2" customFormat="1" ht="16.5" customHeight="1">
      <c r="A129" s="38"/>
      <c r="B129" s="39"/>
      <c r="C129" s="226" t="s">
        <v>86</v>
      </c>
      <c r="D129" s="226" t="s">
        <v>162</v>
      </c>
      <c r="E129" s="227" t="s">
        <v>1600</v>
      </c>
      <c r="F129" s="228" t="s">
        <v>1601</v>
      </c>
      <c r="G129" s="229" t="s">
        <v>741</v>
      </c>
      <c r="H129" s="230">
        <v>1</v>
      </c>
      <c r="I129" s="231"/>
      <c r="J129" s="232">
        <f>ROUND(I129*H129,2)</f>
        <v>0</v>
      </c>
      <c r="K129" s="228" t="s">
        <v>166</v>
      </c>
      <c r="L129" s="44"/>
      <c r="M129" s="233" t="s">
        <v>1</v>
      </c>
      <c r="N129" s="234" t="s">
        <v>44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167</v>
      </c>
      <c r="AT129" s="237" t="s">
        <v>162</v>
      </c>
      <c r="AU129" s="237" t="s">
        <v>88</v>
      </c>
      <c r="AY129" s="17" t="s">
        <v>160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86</v>
      </c>
      <c r="BK129" s="238">
        <f>ROUND(I129*H129,2)</f>
        <v>0</v>
      </c>
      <c r="BL129" s="17" t="s">
        <v>167</v>
      </c>
      <c r="BM129" s="237" t="s">
        <v>167</v>
      </c>
    </row>
    <row r="130" s="2" customFormat="1" ht="16.5" customHeight="1">
      <c r="A130" s="38"/>
      <c r="B130" s="39"/>
      <c r="C130" s="226" t="s">
        <v>88</v>
      </c>
      <c r="D130" s="226" t="s">
        <v>162</v>
      </c>
      <c r="E130" s="227" t="s">
        <v>1602</v>
      </c>
      <c r="F130" s="228" t="s">
        <v>1603</v>
      </c>
      <c r="G130" s="229" t="s">
        <v>741</v>
      </c>
      <c r="H130" s="230">
        <v>1</v>
      </c>
      <c r="I130" s="231"/>
      <c r="J130" s="232">
        <f>ROUND(I130*H130,2)</f>
        <v>0</v>
      </c>
      <c r="K130" s="228" t="s">
        <v>166</v>
      </c>
      <c r="L130" s="44"/>
      <c r="M130" s="233" t="s">
        <v>1</v>
      </c>
      <c r="N130" s="234" t="s">
        <v>44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167</v>
      </c>
      <c r="AT130" s="237" t="s">
        <v>162</v>
      </c>
      <c r="AU130" s="237" t="s">
        <v>88</v>
      </c>
      <c r="AY130" s="17" t="s">
        <v>160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86</v>
      </c>
      <c r="BK130" s="238">
        <f>ROUND(I130*H130,2)</f>
        <v>0</v>
      </c>
      <c r="BL130" s="17" t="s">
        <v>167</v>
      </c>
      <c r="BM130" s="237" t="s">
        <v>181</v>
      </c>
    </row>
    <row r="131" s="2" customFormat="1" ht="16.5" customHeight="1">
      <c r="A131" s="38"/>
      <c r="B131" s="39"/>
      <c r="C131" s="226" t="s">
        <v>178</v>
      </c>
      <c r="D131" s="226" t="s">
        <v>162</v>
      </c>
      <c r="E131" s="227" t="s">
        <v>1604</v>
      </c>
      <c r="F131" s="228" t="s">
        <v>1605</v>
      </c>
      <c r="G131" s="229" t="s">
        <v>741</v>
      </c>
      <c r="H131" s="230">
        <v>1</v>
      </c>
      <c r="I131" s="231"/>
      <c r="J131" s="232">
        <f>ROUND(I131*H131,2)</f>
        <v>0</v>
      </c>
      <c r="K131" s="228" t="s">
        <v>166</v>
      </c>
      <c r="L131" s="44"/>
      <c r="M131" s="233" t="s">
        <v>1</v>
      </c>
      <c r="N131" s="234" t="s">
        <v>44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167</v>
      </c>
      <c r="AT131" s="237" t="s">
        <v>162</v>
      </c>
      <c r="AU131" s="237" t="s">
        <v>88</v>
      </c>
      <c r="AY131" s="17" t="s">
        <v>160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86</v>
      </c>
      <c r="BK131" s="238">
        <f>ROUND(I131*H131,2)</f>
        <v>0</v>
      </c>
      <c r="BL131" s="17" t="s">
        <v>167</v>
      </c>
      <c r="BM131" s="237" t="s">
        <v>191</v>
      </c>
    </row>
    <row r="132" s="2" customFormat="1" ht="16.5" customHeight="1">
      <c r="A132" s="38"/>
      <c r="B132" s="39"/>
      <c r="C132" s="226" t="s">
        <v>167</v>
      </c>
      <c r="D132" s="226" t="s">
        <v>162</v>
      </c>
      <c r="E132" s="227" t="s">
        <v>1606</v>
      </c>
      <c r="F132" s="228" t="s">
        <v>1607</v>
      </c>
      <c r="G132" s="229" t="s">
        <v>741</v>
      </c>
      <c r="H132" s="230">
        <v>1</v>
      </c>
      <c r="I132" s="231"/>
      <c r="J132" s="232">
        <f>ROUND(I132*H132,2)</f>
        <v>0</v>
      </c>
      <c r="K132" s="228" t="s">
        <v>166</v>
      </c>
      <c r="L132" s="44"/>
      <c r="M132" s="233" t="s">
        <v>1</v>
      </c>
      <c r="N132" s="234" t="s">
        <v>44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167</v>
      </c>
      <c r="AT132" s="237" t="s">
        <v>162</v>
      </c>
      <c r="AU132" s="237" t="s">
        <v>88</v>
      </c>
      <c r="AY132" s="17" t="s">
        <v>160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86</v>
      </c>
      <c r="BK132" s="238">
        <f>ROUND(I132*H132,2)</f>
        <v>0</v>
      </c>
      <c r="BL132" s="17" t="s">
        <v>167</v>
      </c>
      <c r="BM132" s="237" t="s">
        <v>206</v>
      </c>
    </row>
    <row r="133" s="2" customFormat="1" ht="16.5" customHeight="1">
      <c r="A133" s="38"/>
      <c r="B133" s="39"/>
      <c r="C133" s="226" t="s">
        <v>203</v>
      </c>
      <c r="D133" s="226" t="s">
        <v>162</v>
      </c>
      <c r="E133" s="227" t="s">
        <v>1608</v>
      </c>
      <c r="F133" s="228" t="s">
        <v>1609</v>
      </c>
      <c r="G133" s="229" t="s">
        <v>741</v>
      </c>
      <c r="H133" s="230">
        <v>1</v>
      </c>
      <c r="I133" s="231"/>
      <c r="J133" s="232">
        <f>ROUND(I133*H133,2)</f>
        <v>0</v>
      </c>
      <c r="K133" s="228" t="s">
        <v>166</v>
      </c>
      <c r="L133" s="44"/>
      <c r="M133" s="233" t="s">
        <v>1</v>
      </c>
      <c r="N133" s="234" t="s">
        <v>44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167</v>
      </c>
      <c r="AT133" s="237" t="s">
        <v>162</v>
      </c>
      <c r="AU133" s="237" t="s">
        <v>88</v>
      </c>
      <c r="AY133" s="17" t="s">
        <v>160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86</v>
      </c>
      <c r="BK133" s="238">
        <f>ROUND(I133*H133,2)</f>
        <v>0</v>
      </c>
      <c r="BL133" s="17" t="s">
        <v>167</v>
      </c>
      <c r="BM133" s="237" t="s">
        <v>211</v>
      </c>
    </row>
    <row r="134" s="12" customFormat="1" ht="22.8" customHeight="1">
      <c r="A134" s="12"/>
      <c r="B134" s="210"/>
      <c r="C134" s="211"/>
      <c r="D134" s="212" t="s">
        <v>78</v>
      </c>
      <c r="E134" s="224" t="s">
        <v>1610</v>
      </c>
      <c r="F134" s="224" t="s">
        <v>1611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SUM(P135:P141)</f>
        <v>0</v>
      </c>
      <c r="Q134" s="218"/>
      <c r="R134" s="219">
        <f>SUM(R135:R141)</f>
        <v>0</v>
      </c>
      <c r="S134" s="218"/>
      <c r="T134" s="220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203</v>
      </c>
      <c r="AT134" s="222" t="s">
        <v>78</v>
      </c>
      <c r="AU134" s="222" t="s">
        <v>86</v>
      </c>
      <c r="AY134" s="221" t="s">
        <v>160</v>
      </c>
      <c r="BK134" s="223">
        <f>SUM(BK135:BK141)</f>
        <v>0</v>
      </c>
    </row>
    <row r="135" s="2" customFormat="1" ht="16.5" customHeight="1">
      <c r="A135" s="38"/>
      <c r="B135" s="39"/>
      <c r="C135" s="226" t="s">
        <v>215</v>
      </c>
      <c r="D135" s="226" t="s">
        <v>162</v>
      </c>
      <c r="E135" s="227" t="s">
        <v>1612</v>
      </c>
      <c r="F135" s="228" t="s">
        <v>1613</v>
      </c>
      <c r="G135" s="229" t="s">
        <v>741</v>
      </c>
      <c r="H135" s="230">
        <v>1</v>
      </c>
      <c r="I135" s="231"/>
      <c r="J135" s="232">
        <f>ROUND(I135*H135,2)</f>
        <v>0</v>
      </c>
      <c r="K135" s="228" t="s">
        <v>166</v>
      </c>
      <c r="L135" s="44"/>
      <c r="M135" s="233" t="s">
        <v>1</v>
      </c>
      <c r="N135" s="234" t="s">
        <v>44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167</v>
      </c>
      <c r="AT135" s="237" t="s">
        <v>162</v>
      </c>
      <c r="AU135" s="237" t="s">
        <v>88</v>
      </c>
      <c r="AY135" s="17" t="s">
        <v>160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86</v>
      </c>
      <c r="BK135" s="238">
        <f>ROUND(I135*H135,2)</f>
        <v>0</v>
      </c>
      <c r="BL135" s="17" t="s">
        <v>167</v>
      </c>
      <c r="BM135" s="237" t="s">
        <v>220</v>
      </c>
    </row>
    <row r="136" s="2" customFormat="1" ht="16.5" customHeight="1">
      <c r="A136" s="38"/>
      <c r="B136" s="39"/>
      <c r="C136" s="226" t="s">
        <v>191</v>
      </c>
      <c r="D136" s="226" t="s">
        <v>162</v>
      </c>
      <c r="E136" s="227" t="s">
        <v>1614</v>
      </c>
      <c r="F136" s="228" t="s">
        <v>1615</v>
      </c>
      <c r="G136" s="229" t="s">
        <v>741</v>
      </c>
      <c r="H136" s="230">
        <v>1</v>
      </c>
      <c r="I136" s="231"/>
      <c r="J136" s="232">
        <f>ROUND(I136*H136,2)</f>
        <v>0</v>
      </c>
      <c r="K136" s="228" t="s">
        <v>166</v>
      </c>
      <c r="L136" s="44"/>
      <c r="M136" s="233" t="s">
        <v>1</v>
      </c>
      <c r="N136" s="234" t="s">
        <v>44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167</v>
      </c>
      <c r="AT136" s="237" t="s">
        <v>162</v>
      </c>
      <c r="AU136" s="237" t="s">
        <v>88</v>
      </c>
      <c r="AY136" s="17" t="s">
        <v>160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86</v>
      </c>
      <c r="BK136" s="238">
        <f>ROUND(I136*H136,2)</f>
        <v>0</v>
      </c>
      <c r="BL136" s="17" t="s">
        <v>167</v>
      </c>
      <c r="BM136" s="237" t="s">
        <v>230</v>
      </c>
    </row>
    <row r="137" s="2" customFormat="1" ht="16.5" customHeight="1">
      <c r="A137" s="38"/>
      <c r="B137" s="39"/>
      <c r="C137" s="226" t="s">
        <v>234</v>
      </c>
      <c r="D137" s="226" t="s">
        <v>162</v>
      </c>
      <c r="E137" s="227" t="s">
        <v>1616</v>
      </c>
      <c r="F137" s="228" t="s">
        <v>1617</v>
      </c>
      <c r="G137" s="229" t="s">
        <v>741</v>
      </c>
      <c r="H137" s="230">
        <v>1</v>
      </c>
      <c r="I137" s="231"/>
      <c r="J137" s="232">
        <f>ROUND(I137*H137,2)</f>
        <v>0</v>
      </c>
      <c r="K137" s="228" t="s">
        <v>166</v>
      </c>
      <c r="L137" s="44"/>
      <c r="M137" s="233" t="s">
        <v>1</v>
      </c>
      <c r="N137" s="234" t="s">
        <v>44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167</v>
      </c>
      <c r="AT137" s="237" t="s">
        <v>162</v>
      </c>
      <c r="AU137" s="237" t="s">
        <v>88</v>
      </c>
      <c r="AY137" s="17" t="s">
        <v>160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86</v>
      </c>
      <c r="BK137" s="238">
        <f>ROUND(I137*H137,2)</f>
        <v>0</v>
      </c>
      <c r="BL137" s="17" t="s">
        <v>167</v>
      </c>
      <c r="BM137" s="237" t="s">
        <v>237</v>
      </c>
    </row>
    <row r="138" s="13" customFormat="1">
      <c r="A138" s="13"/>
      <c r="B138" s="239"/>
      <c r="C138" s="240"/>
      <c r="D138" s="241" t="s">
        <v>168</v>
      </c>
      <c r="E138" s="242" t="s">
        <v>1</v>
      </c>
      <c r="F138" s="243" t="s">
        <v>1618</v>
      </c>
      <c r="G138" s="240"/>
      <c r="H138" s="242" t="s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168</v>
      </c>
      <c r="AU138" s="249" t="s">
        <v>88</v>
      </c>
      <c r="AV138" s="13" t="s">
        <v>86</v>
      </c>
      <c r="AW138" s="13" t="s">
        <v>35</v>
      </c>
      <c r="AX138" s="13" t="s">
        <v>79</v>
      </c>
      <c r="AY138" s="249" t="s">
        <v>160</v>
      </c>
    </row>
    <row r="139" s="14" customFormat="1">
      <c r="A139" s="14"/>
      <c r="B139" s="250"/>
      <c r="C139" s="251"/>
      <c r="D139" s="241" t="s">
        <v>168</v>
      </c>
      <c r="E139" s="252" t="s">
        <v>1</v>
      </c>
      <c r="F139" s="253" t="s">
        <v>86</v>
      </c>
      <c r="G139" s="251"/>
      <c r="H139" s="254">
        <v>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168</v>
      </c>
      <c r="AU139" s="260" t="s">
        <v>88</v>
      </c>
      <c r="AV139" s="14" t="s">
        <v>88</v>
      </c>
      <c r="AW139" s="14" t="s">
        <v>35</v>
      </c>
      <c r="AX139" s="14" t="s">
        <v>79</v>
      </c>
      <c r="AY139" s="260" t="s">
        <v>160</v>
      </c>
    </row>
    <row r="140" s="15" customFormat="1">
      <c r="A140" s="15"/>
      <c r="B140" s="261"/>
      <c r="C140" s="262"/>
      <c r="D140" s="241" t="s">
        <v>168</v>
      </c>
      <c r="E140" s="263" t="s">
        <v>1</v>
      </c>
      <c r="F140" s="264" t="s">
        <v>173</v>
      </c>
      <c r="G140" s="262"/>
      <c r="H140" s="265">
        <v>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168</v>
      </c>
      <c r="AU140" s="271" t="s">
        <v>88</v>
      </c>
      <c r="AV140" s="15" t="s">
        <v>167</v>
      </c>
      <c r="AW140" s="15" t="s">
        <v>35</v>
      </c>
      <c r="AX140" s="15" t="s">
        <v>86</v>
      </c>
      <c r="AY140" s="271" t="s">
        <v>160</v>
      </c>
    </row>
    <row r="141" s="2" customFormat="1" ht="16.5" customHeight="1">
      <c r="A141" s="38"/>
      <c r="B141" s="39"/>
      <c r="C141" s="226" t="s">
        <v>206</v>
      </c>
      <c r="D141" s="226" t="s">
        <v>162</v>
      </c>
      <c r="E141" s="227" t="s">
        <v>1619</v>
      </c>
      <c r="F141" s="228" t="s">
        <v>1620</v>
      </c>
      <c r="G141" s="229" t="s">
        <v>741</v>
      </c>
      <c r="H141" s="230">
        <v>1</v>
      </c>
      <c r="I141" s="231"/>
      <c r="J141" s="232">
        <f>ROUND(I141*H141,2)</f>
        <v>0</v>
      </c>
      <c r="K141" s="228" t="s">
        <v>166</v>
      </c>
      <c r="L141" s="44"/>
      <c r="M141" s="233" t="s">
        <v>1</v>
      </c>
      <c r="N141" s="234" t="s">
        <v>44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167</v>
      </c>
      <c r="AT141" s="237" t="s">
        <v>162</v>
      </c>
      <c r="AU141" s="237" t="s">
        <v>88</v>
      </c>
      <c r="AY141" s="17" t="s">
        <v>160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86</v>
      </c>
      <c r="BK141" s="238">
        <f>ROUND(I141*H141,2)</f>
        <v>0</v>
      </c>
      <c r="BL141" s="17" t="s">
        <v>167</v>
      </c>
      <c r="BM141" s="237" t="s">
        <v>243</v>
      </c>
    </row>
    <row r="142" s="12" customFormat="1" ht="22.8" customHeight="1">
      <c r="A142" s="12"/>
      <c r="B142" s="210"/>
      <c r="C142" s="211"/>
      <c r="D142" s="212" t="s">
        <v>78</v>
      </c>
      <c r="E142" s="224" t="s">
        <v>1621</v>
      </c>
      <c r="F142" s="224" t="s">
        <v>1622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P143</f>
        <v>0</v>
      </c>
      <c r="Q142" s="218"/>
      <c r="R142" s="219">
        <f>R143</f>
        <v>0</v>
      </c>
      <c r="S142" s="218"/>
      <c r="T142" s="220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203</v>
      </c>
      <c r="AT142" s="222" t="s">
        <v>78</v>
      </c>
      <c r="AU142" s="222" t="s">
        <v>86</v>
      </c>
      <c r="AY142" s="221" t="s">
        <v>160</v>
      </c>
      <c r="BK142" s="223">
        <f>BK143</f>
        <v>0</v>
      </c>
    </row>
    <row r="143" s="2" customFormat="1" ht="16.5" customHeight="1">
      <c r="A143" s="38"/>
      <c r="B143" s="39"/>
      <c r="C143" s="226" t="s">
        <v>247</v>
      </c>
      <c r="D143" s="226" t="s">
        <v>162</v>
      </c>
      <c r="E143" s="227" t="s">
        <v>1623</v>
      </c>
      <c r="F143" s="228" t="s">
        <v>1624</v>
      </c>
      <c r="G143" s="229" t="s">
        <v>741</v>
      </c>
      <c r="H143" s="230">
        <v>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44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167</v>
      </c>
      <c r="AT143" s="237" t="s">
        <v>162</v>
      </c>
      <c r="AU143" s="237" t="s">
        <v>88</v>
      </c>
      <c r="AY143" s="17" t="s">
        <v>160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86</v>
      </c>
      <c r="BK143" s="238">
        <f>ROUND(I143*H143,2)</f>
        <v>0</v>
      </c>
      <c r="BL143" s="17" t="s">
        <v>167</v>
      </c>
      <c r="BM143" s="237" t="s">
        <v>250</v>
      </c>
    </row>
    <row r="144" s="12" customFormat="1" ht="22.8" customHeight="1">
      <c r="A144" s="12"/>
      <c r="B144" s="210"/>
      <c r="C144" s="211"/>
      <c r="D144" s="212" t="s">
        <v>78</v>
      </c>
      <c r="E144" s="224" t="s">
        <v>1625</v>
      </c>
      <c r="F144" s="224" t="s">
        <v>1626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P145</f>
        <v>0</v>
      </c>
      <c r="Q144" s="218"/>
      <c r="R144" s="219">
        <f>R145</f>
        <v>0</v>
      </c>
      <c r="S144" s="218"/>
      <c r="T144" s="22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203</v>
      </c>
      <c r="AT144" s="222" t="s">
        <v>78</v>
      </c>
      <c r="AU144" s="222" t="s">
        <v>86</v>
      </c>
      <c r="AY144" s="221" t="s">
        <v>160</v>
      </c>
      <c r="BK144" s="223">
        <f>BK145</f>
        <v>0</v>
      </c>
    </row>
    <row r="145" s="2" customFormat="1" ht="16.5" customHeight="1">
      <c r="A145" s="38"/>
      <c r="B145" s="39"/>
      <c r="C145" s="226" t="s">
        <v>211</v>
      </c>
      <c r="D145" s="226" t="s">
        <v>162</v>
      </c>
      <c r="E145" s="227" t="s">
        <v>1627</v>
      </c>
      <c r="F145" s="228" t="s">
        <v>1628</v>
      </c>
      <c r="G145" s="229" t="s">
        <v>741</v>
      </c>
      <c r="H145" s="230">
        <v>1</v>
      </c>
      <c r="I145" s="231"/>
      <c r="J145" s="232">
        <f>ROUND(I145*H145,2)</f>
        <v>0</v>
      </c>
      <c r="K145" s="228" t="s">
        <v>166</v>
      </c>
      <c r="L145" s="44"/>
      <c r="M145" s="290" t="s">
        <v>1</v>
      </c>
      <c r="N145" s="291" t="s">
        <v>44</v>
      </c>
      <c r="O145" s="292"/>
      <c r="P145" s="293">
        <f>O145*H145</f>
        <v>0</v>
      </c>
      <c r="Q145" s="293">
        <v>0</v>
      </c>
      <c r="R145" s="293">
        <f>Q145*H145</f>
        <v>0</v>
      </c>
      <c r="S145" s="293">
        <v>0</v>
      </c>
      <c r="T145" s="29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167</v>
      </c>
      <c r="AT145" s="237" t="s">
        <v>162</v>
      </c>
      <c r="AU145" s="237" t="s">
        <v>88</v>
      </c>
      <c r="AY145" s="17" t="s">
        <v>160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86</v>
      </c>
      <c r="BK145" s="238">
        <f>ROUND(I145*H145,2)</f>
        <v>0</v>
      </c>
      <c r="BL145" s="17" t="s">
        <v>167</v>
      </c>
      <c r="BM145" s="237" t="s">
        <v>257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IrQxp+4QVw6f6KXKJplpDWAbVpluNdaF9q/xWaOFqel3Qj8IyxtKeY4Tg4RmEd2UmtleMCZMMkV6BvIdwdd8Pg==" hashValue="oRohtugGNqTAlQpEphHNgOqo/ZfeXRrj47p3BG5OM892wtZSnJH4aU9WFnTPdbq/5y8LWDlY80IahZ4w/vRVYg==" algorithmName="SHA-512" password="CC35"/>
  <autoFilter ref="C122:K14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2021-10-07T08:03:50Z</dcterms:created>
  <dcterms:modified xsi:type="dcterms:W3CDTF">2021-10-07T08:03:59Z</dcterms:modified>
</cp:coreProperties>
</file>